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  <sheet name="SO 103" sheetId="4" r:id="rId4"/>
    <sheet name="SO 115" sheetId="5" r:id="rId5"/>
    <sheet name="SO 116" sheetId="6" r:id="rId6"/>
    <sheet name="SO 117" sheetId="7" r:id="rId7"/>
    <sheet name="SO 191" sheetId="8" r:id="rId8"/>
    <sheet name="SO 901" sheetId="9" r:id="rId9"/>
  </sheets>
  <definedNames/>
  <calcPr/>
  <webPublishing/>
</workbook>
</file>

<file path=xl/sharedStrings.xml><?xml version="1.0" encoding="utf-8"?>
<sst xmlns="http://schemas.openxmlformats.org/spreadsheetml/2006/main" count="2479" uniqueCount="583">
  <si>
    <t>Rekapitulace ceny</t>
  </si>
  <si>
    <t>Stavba: HB 2025 - II/345 Chotěboř – Ždírec nad Doubravou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</si>
  <si>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</si>
  <si>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</si>
  <si>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</si>
  <si>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</si>
  <si>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</si>
  <si>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</si>
  <si>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</si>
  <si>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</si>
  <si>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</si>
  <si>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</si>
  <si>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</si>
  <si>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</si>
  <si>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HB 2025</t>
  </si>
  <si>
    <t>II/345 Chotěboř – Ždírec nad Doubravou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</si>
  <si>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</si>
  <si>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</si>
  <si>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</si>
  <si>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</si>
  <si>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</si>
  <si>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</si>
  <si>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</si>
  <si>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</si>
  <si>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</si>
  <si>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</si>
  <si>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</si>
  <si>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</si>
  <si>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</si>
  <si>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</si>
  <si>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</si>
  <si>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</si>
  <si>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</si>
  <si>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</si>
  <si>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</si>
  <si>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</si>
  <si>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</si>
  <si>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</si>
  <si>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</si>
  <si>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</si>
  <si>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</si>
  <si>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</si>
  <si>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</si>
  <si>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</si>
  <si>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</si>
  <si>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</si>
  <si>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</si>
  <si>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</si>
  <si>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</si>
  <si>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</si>
  <si>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KPL = stavba</t>
  </si>
  <si>
    <t>VV</t>
  </si>
  <si>
    <t>TS</t>
  </si>
  <si>
    <t>zahrnuje veškeré náklady spojené s objednatelem požadovanými zkouškami</t>
  </si>
  <si>
    <t>02610</t>
  </si>
  <si>
    <t>ZKOUŠENÍ KONSTRUKCÍ A PRACÍ ZKUŠEBNOU ZHOTOVITELE</t>
  </si>
  <si>
    <t>02730</t>
  </si>
  <si>
    <t>POMOC PRÁCE ZŘÍZ NEBO ZAJIŠŤ OCHRANU INŽENÝRSKÝCH SÍTÍ</t>
  </si>
  <si>
    <t>ČERPÁNÍ SE SOUHLASEM TDS</t>
  </si>
  <si>
    <t>zahrnuje veškeré náklady spojené s objednatelem požadovanými zařízeními</t>
  </si>
  <si>
    <t>02911</t>
  </si>
  <si>
    <t>OSTATNÍ POŽADAVKY - GEODETICKÉ ZAMĚŘENÍ - Vytyčení inž. sítí na stavbě</t>
  </si>
  <si>
    <t>KPL=stavba</t>
  </si>
  <si>
    <t>zahrnuje veškeré náklady spojené s objednatelem požadovanými pracemi</t>
  </si>
  <si>
    <t>02911.1</t>
  </si>
  <si>
    <t>OSTATNÍ POŽADAVKY - GEODETICKÉ ZAMĚŘENÍ - Pro realizaci stavby</t>
  </si>
  <si>
    <t>KM</t>
  </si>
  <si>
    <t>Pro realizaci stavby</t>
  </si>
  <si>
    <t>1,51+0,8677=2,378 [A]</t>
  </si>
  <si>
    <t>02944</t>
  </si>
  <si>
    <t>OSTAT POŽADAVKY - DOKUMENTACE SKUTEČ PROVEDENÍ V DIGIT FORMĚ</t>
  </si>
  <si>
    <t>včetně zpracování podkladu pro DTM 
KPL = stavba</t>
  </si>
  <si>
    <t>7</t>
  </si>
  <si>
    <t>02946</t>
  </si>
  <si>
    <t>OSTAT POŽADAVKY - PASPORTIZACE A FOTODOKUMENTACE - objízdných tras</t>
  </si>
  <si>
    <t>komunikace mimo správu KSÚSV p.o.</t>
  </si>
  <si>
    <t>20=20,000 [A]</t>
  </si>
  <si>
    <t>položka zahrnuje:    
- fotodokumentaci zadavatelem požadovaného děje a konstrukcí v požadovaných časových intervalech    
- zadavatelem specifikované výstupy (fotografie v papírovém a digitálním formátu) v požadovaném počtu</t>
  </si>
  <si>
    <t>8</t>
  </si>
  <si>
    <t>02946.1</t>
  </si>
  <si>
    <t>OSTAT POŽADAVKY - PASPORTIZACE A FOTODOKUMENTACE stavby</t>
  </si>
  <si>
    <t>02991</t>
  </si>
  <si>
    <t>OSTATNÍ POŽADAVKY - INFORMAČNÍ TABULE</t>
  </si>
  <si>
    <t>KUS</t>
  </si>
  <si>
    <t>Rozměr 2,5 x 1,75 m</t>
  </si>
  <si>
    <t>Rozměr 2,5 x 1,75m    
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</si>
  <si>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03100</t>
  </si>
  <si>
    <t>ZAŘÍZENÍ STAVENIŠTĚ - ZŘÍZENÍ, PROVOZ, DEMONTÁŽ</t>
  </si>
  <si>
    <t>Oplocené zařízení staveniště se stavební buňkou a WC, čerpání se souhlasem tds 
KPL = stavba</t>
  </si>
  <si>
    <t>zahrnuje objednatelem povolené náklady na pořízení (event. pronájem), provozování, udržování a likvidaci zhotovitelova zařízení   
Oplocené zařízení staveniště se stavební buňkou a WC.</t>
  </si>
  <si>
    <t>11</t>
  </si>
  <si>
    <t>03101</t>
  </si>
  <si>
    <t>KOMLPETNÍ PRÁCE SOUVISEJÍCÍ SE ZAJIŠTĚNÍM BOZP NA STAVBĚ</t>
  </si>
  <si>
    <t>zahrnuje objednatelem povolené náklady na pořízení (event. pronájem), provozování, udržování a likvidaci zhotovitelova zařízení</t>
  </si>
  <si>
    <t>SO 101</t>
  </si>
  <si>
    <t>Oprava silnice, km 27,819 - km 29,320</t>
  </si>
  <si>
    <t>014102.3</t>
  </si>
  <si>
    <t>POPLATKY ZA SKLÁDKU - vozovkové souvrství 2200kg/m3</t>
  </si>
  <si>
    <t>T</t>
  </si>
  <si>
    <t>materiál s asfaltovým pojivem a z nestmelených podkladních vrstev</t>
  </si>
  <si>
    <t>pol. 113328 112,32=112,320 [A] 
pol. 113338 43,68=43,680 [B] 
Mezisoučet 156.000000=156,000 [C] 
Celkem t C*2,2=343,200 [D]</t>
  </si>
  <si>
    <t>zahrnuje veškeré poplatky provozovateli skládky související s uložením odpadu na skládce.</t>
  </si>
  <si>
    <t>014102.4</t>
  </si>
  <si>
    <t>POPLATKY ZA SKLÁDKU - kamenivo, zemina 2000kg/m3</t>
  </si>
  <si>
    <t>pol. 122738 6=6,000 [A] 
pol. 123738 93,6=93,600 [B] 
pol. 12924 1166,75*0,15=175,013 [C] 
pol. 12931 2633*0,25=658,250 [D] 
Mezisoučet 932.863000=932,863 [E] 
Celkem t E*2,0=1 865,726 [F]</t>
  </si>
  <si>
    <t>Zemní práce</t>
  </si>
  <si>
    <t>113328</t>
  </si>
  <si>
    <t>ODSTRAN PODKL ZPEVNĚNÝCH PLOCH Z KAMENIVA NESTMEL, ODVOZ DO 20KM</t>
  </si>
  <si>
    <t>M3</t>
  </si>
  <si>
    <t>odstranění stávajících podkladních vrstev vozovky, v místě sanace v km 28,944 – 29,100  
včetně odvozu a uložení na skládku, poplatek za skládku vykázán v pol. č. 014102.3</t>
  </si>
  <si>
    <t>156,0*2,0*0,36=112,320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</si>
  <si>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</si>
  <si>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</si>
  <si>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</si>
  <si>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odstranění stávajících podkladních vrstev vozovky (penetrační makadam) v místě sanace v km 28,944 – 29,100  
včetně odvozu a uložení na skládku, poplatek za skládku vykázán v pol. č. 014102.3</t>
  </si>
  <si>
    <t>156,0*2,0*0,14=43,680 [A]</t>
  </si>
  <si>
    <t>113725</t>
  </si>
  <si>
    <t>FRÉZOVÁNÍ ZPEVNĚNÝCH PLOCH ASFALTOVÝCH, ODVOZ DO 8KM</t>
  </si>
  <si>
    <t>včetně odvozu a uložení na skládku KSÚSV</t>
  </si>
  <si>
    <t>vozovka 10303,0*0,05+10303,0*1,03*0,05=1 045,755 [A] 
napojení (7+21,5+20)*0,05=2,425 [B] 
Celkové množství A+B=1 048,180 [C]</t>
  </si>
  <si>
    <t>122738</t>
  </si>
  <si>
    <t>ODKOPÁVKY A PROKOPÁVKY OBECNÉ TŘ. I, ODVOZ DO 20KM</t>
  </si>
  <si>
    <t>odkop pod krajnicí km 29,300-29,320  
včetně odvozu, uložení na skládku je vykázáno v pol. č. 17120, poplatek za skládku vykázán v pol. č. 014102.4</t>
  </si>
  <si>
    <t>0,3*20,0=6,000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</si>
  <si>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</si>
  <si>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123738</t>
  </si>
  <si>
    <t>ODKOP PRO SPOD STAVBU SILNIC A ŽELEZNIC TŘ. I, ODVOZ DO 20KM</t>
  </si>
  <si>
    <t>odkop pro případnou sanaci AZ v místě sanace v km 28,944 – 29,100  
včetně odvozu, uložení na skládku je vykázáno v pol. č. 17120, poplatek za skládku vykázán v pol. č. 014102.4</t>
  </si>
  <si>
    <t>156,0*2,0*0,3=93,600 [A]</t>
  </si>
  <si>
    <t>12924</t>
  </si>
  <si>
    <t>ČIŠTĚNÍ KRAJNIC OD NÁNOSU TL. DO 200MM</t>
  </si>
  <si>
    <t>M2</t>
  </si>
  <si>
    <t>tl. 150mm  
včetně odvozu bez ohledu na vzdálenost (skládka zvolena zhotovitelem) a uložení na skládku, poplatek za skládku vykázán v pol. č. 014102.4</t>
  </si>
  <si>
    <t>Součástí položky je vodorovná a svislá doprava, přemístění, přeložení, manipulace s materiálem a uložení na skládku.  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</si>
  <si>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</si>
  <si>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</si>
  <si>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</si>
  <si>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reprofilace silničních příkopů  
včetně odvozu bez ohledu na vzdálenost (skládka zvolena zhotovitelem) a uložení na skládku, poplatek za skládku vykázán v pol. č. 014102.4</t>
  </si>
  <si>
    <t>(39+303+325+10+545)+(88+150+259+286+96+392+140)=2 633,000 [A]</t>
  </si>
  <si>
    <t>17120</t>
  </si>
  <si>
    <t>ULOŽENÍ SYPANINY DO NÁSYPŮ A NA SKLÁDKY BEZ ZHUTNĚNÍ</t>
  </si>
  <si>
    <t>uložení materiálu na skládku</t>
  </si>
  <si>
    <t>pol. 122738 6=6,000 [A] 
pol. 123738 93,6=93,600 [B] 
Celkové množství 99.600000=99,600 [C]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</si>
  <si>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</si>
  <si>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</si>
  <si>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</si>
  <si>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materiál vhodný do aktivní zóny dle ČSN 73 6133  
položka bude čerpána dle skutečnosti a se souhlasem TDS</t>
  </si>
  <si>
    <t>položka zahrnuje:    
- kompletní provedení zemní konstrukce (násypového tělesa včetně aktivní zóny)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</si>
  <si>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12</t>
  </si>
  <si>
    <t>17380</t>
  </si>
  <si>
    <t>ZEMNÍ KRAJNICE A DOSYPÁVKY Z NAKUPOVANÝCH MATERIÁLŮ</t>
  </si>
  <si>
    <t>dosyp pod nezpevněnou krajnicí  
materiál vhodný do násypů dle ČSN 73 6133</t>
  </si>
  <si>
    <t>0,3*20=6,000 [A]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</si>
  <si>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</si>
  <si>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13</t>
  </si>
  <si>
    <t>18110</t>
  </si>
  <si>
    <t>ÚPRAVA PLÁNĚ SE ZHUTNĚNÍM V HORNINĚ TŘ. I</t>
  </si>
  <si>
    <t>sanace km 28,944 – 29,100</t>
  </si>
  <si>
    <t>156,0*2,0=312,000 [A]</t>
  </si>
  <si>
    <t>položka zahrnuje úpravu pláně včetně vyrovnání výškových rozdílů. Míru zhutnění určuje projekt.</t>
  </si>
  <si>
    <t>Základy</t>
  </si>
  <si>
    <t>14</t>
  </si>
  <si>
    <t>21461</t>
  </si>
  <si>
    <t>SEPARAČNÍ GEOTEXTILIE</t>
  </si>
  <si>
    <t>Separační geotextilie typu S2 dle TP 97 (odolnost proti statickému protržení min. 3 kN)  
sanace km 28,944 – 29,100</t>
  </si>
  <si>
    <t>3,1*156,0=483,600 [A]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</si>
  <si>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</si>
  <si>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Komunikace</t>
  </si>
  <si>
    <t>26</t>
  </si>
  <si>
    <t>56144E</t>
  </si>
  <si>
    <t>SMĚSI Z KAMENIVA STMELENÉ CEMENTEM  SC C 3/4 TL. DO 200MM</t>
  </si>
  <si>
    <t>SC 0/32 C3/4 tl. 200Mm 
sanace km 28,944 – 29,100</t>
  </si>
  <si>
    <t>156*2=312,000 [A]</t>
  </si>
  <si>
    <t>Položka zahrnuje: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Položka nezahrnuje:  
- postřiky, nátěry</t>
  </si>
  <si>
    <t>27</t>
  </si>
  <si>
    <t>56330</t>
  </si>
  <si>
    <t>VOZOVKOVÉ VRSTVY ZE ŠTĚRKODRTI</t>
  </si>
  <si>
    <t>ŠDA 0/63 tl. 250mm 
sanace v km 28,944 – 29,100</t>
  </si>
  <si>
    <t>156,0*2,0*0,25=78,000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</si>
  <si>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</si>
  <si>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17</t>
  </si>
  <si>
    <t>56360</t>
  </si>
  <si>
    <t>VOZOVKOVÉ VRSTVY Z RECYKLOVANÉHO MATERIÁLU</t>
  </si>
  <si>
    <t>Vyrovnání nezpevněných sjezdů z R-mat.   
Bude využit recyklovaný materiál získaný na stavbě nebo ze skládky investora.   
Investor provede max. naložení</t>
  </si>
  <si>
    <t>(11+12,5+18+11)*0,05=2,625 [A]</t>
  </si>
  <si>
    <t>- dodání recyklátu v požadované kvalitě   
- očištění podkladu   
- uložení recyklátu dle předepsaného technologického předpisu, zhutnění vrstvy v předepsané tloušťce   
- zřízení vrstvy bez rozlišení šířky, pokládání vrstvy po etapách, včetně pracovních spar a spojů   
- úpravu napojení, ukončení    
- nezahrnuje postřiky, nátěry</t>
  </si>
  <si>
    <t>18</t>
  </si>
  <si>
    <t>56960</t>
  </si>
  <si>
    <t>ZPEVNĚNÍ KRAJNIC Z RECYKLOVANÉHO MATERIÁLU</t>
  </si>
  <si>
    <t>Bude využit recyklovaný materiál ze stavby nebo ze skládky investora.    
Investor provede max. naložení</t>
  </si>
  <si>
    <t>1166,75*0,1=116,675 [A]</t>
  </si>
  <si>
    <t>19</t>
  </si>
  <si>
    <t>572213</t>
  </si>
  <si>
    <t>SPOJOVACÍ POSTŘIK Z EMULZE DO 0,5KG/M2</t>
  </si>
  <si>
    <t>PS-C 0,3kg/m2 po vyštěpení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</si>
  <si>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</si>
  <si>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20</t>
  </si>
  <si>
    <t>572223</t>
  </si>
  <si>
    <t>SPOJOVACÍ POSTŘIK Z EMULZE DO 1,0KG/M2</t>
  </si>
  <si>
    <t>0,7kg/m2 po vyštěpení</t>
  </si>
  <si>
    <t>vozovka 10303,0*1,03=10 612,090 [A] 
napojení 7+21,5+20=48,500 [B] 
Celkové množství 10660.590000=10 660,590 [C]</t>
  </si>
  <si>
    <t>21</t>
  </si>
  <si>
    <t>574A04</t>
  </si>
  <si>
    <t>ASFALTOVÝ BETON PRO OBRUSNÉ VRSTVY ACO 11+, 11S</t>
  </si>
  <si>
    <t>ACO 11+ 50/70</t>
  </si>
  <si>
    <t>vozovka 10303*0,05=515,150 [A] 
napojení (7+21,5+20)*0,05=2,425 [B] 
Celkové množství 517.575000=517,575 [C]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</si>
  <si>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</si>
  <si>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22</t>
  </si>
  <si>
    <t>574C06</t>
  </si>
  <si>
    <t>ASFALTOVÝ BETON PRO LOŽNÍ VRSTVY ACL 16+, 16S</t>
  </si>
  <si>
    <t>ACL 16+ 50/70</t>
  </si>
  <si>
    <t>10303*1,03*0,06=636,725 [A] 
Celkové množství 636.725000=636,725 [B]</t>
  </si>
  <si>
    <t>23</t>
  </si>
  <si>
    <t>574E06</t>
  </si>
  <si>
    <t>ASFALTOVÝ BETON PRO PODKLADNÍ VRSTVY ACP 16+, 16S</t>
  </si>
  <si>
    <t>ACP 16+ 50/70 tl. 50mm  
v místě sanace v km 28,944 – 29,100</t>
  </si>
  <si>
    <t>156,0*2,0*0,05=15,600 [A]</t>
  </si>
  <si>
    <t>24</t>
  </si>
  <si>
    <t>58910</t>
  </si>
  <si>
    <t>VÝPLŇ SPAR ASFALTEM</t>
  </si>
  <si>
    <t>v napojení na stávající komunikace</t>
  </si>
  <si>
    <t>7+9,5+7,5+7,5+7,5+7=46,000 [A]</t>
  </si>
  <si>
    <t>položka zahrnuje:    
- dodávku předepsaného materiálu    
- vyčištění a výplň spar tímto materiálem</t>
  </si>
  <si>
    <t>Ostatní konstrukce a práce</t>
  </si>
  <si>
    <t>25</t>
  </si>
  <si>
    <t>919111</t>
  </si>
  <si>
    <t>ŘEZÁNÍ ASFALTOVÉHO KRYTU VOZOVEK TL DO 50MM</t>
  </si>
  <si>
    <t>napojení na stávající komunikace</t>
  </si>
  <si>
    <t>napojení 7+9,5+7,5+7,5+7,5+7=46,000 [A] 
pro ACP v místě sanace 156+1,5*2=159,000 [B] 
Celkové množství 205.000000=205,000 [C]</t>
  </si>
  <si>
    <t>položka zahrnuje řezání vozovkové vrstvy v předepsané tloušťce, včetně spotřeby vody</t>
  </si>
  <si>
    <t>SO 103</t>
  </si>
  <si>
    <t>Oprava silnice, km 29,320 - 30,187 70</t>
  </si>
  <si>
    <t>014102.2</t>
  </si>
  <si>
    <t>POPLATKY ZA SKLÁDKU - KSC 2400kg/m3</t>
  </si>
  <si>
    <t>pol. 113188 0,688=0,688 [A] 
Celkem t A*2,4=1,651 [B]</t>
  </si>
  <si>
    <t>pol. 113338 231,433=231,433 [A] 
Celkem t A*2,2=509,153 [B]</t>
  </si>
  <si>
    <t>pol. 122738 336,05=336,050 [A] 
pol. 12924 929,5*0,15=139,425 [B] 
pol. 12931 1107,0*0,25=276,750 [C] 
pol. 131738 1,86=1,860 [D] 
pol. 132738 144,22=144,220 [E] 
Mezisoučet 898.305000=898,305 [F] 
Celkem t F*2,0=1 796,610 [G]</t>
  </si>
  <si>
    <t>113188</t>
  </si>
  <si>
    <t>ODSTRANĚNÍ KRYTU ZPEVNĚNÝCH PLOCH Z DLAŽDIC, ODVOZ DO 20KM</t>
  </si>
  <si>
    <t>odstranění stávající betonové přídlažby včetně lože  
včetně odvozu a uložení na skládku, poplatek za skládku vykázán v pol. č. 014102.2</t>
  </si>
  <si>
    <t>11,0*0,25*0,25=0,688 [A]</t>
  </si>
  <si>
    <t>113335</t>
  </si>
  <si>
    <t>ODSTRAN PODKL ZPEVNĚNÝCH PLOCH S ASFALT POJIVEM, ODVOZ DO 8KM</t>
  </si>
  <si>
    <t>odstranění stávajících podkladních vrstev vozovky (penetrační makadam), tato část bude použita do rozšíření recyklované vrstvy v krajích vozovky  
včetně odvozu a uložení na mezideponii pro zpětné uložení (viz pol. č. 17411)</t>
  </si>
  <si>
    <t>(7121,0*1,1-7121,0)*0,2=142,420 [A]</t>
  </si>
  <si>
    <t>odstranění stávajících podkladních vrstev vozovky (penetrační makadam), přebývající část  
včetně odvozu a uložení na skládku, poplatek za skládku vykázán v pol. č. 014102.3</t>
  </si>
  <si>
    <t>7121,0*1,05*0,05-142,42=231,433 [A]</t>
  </si>
  <si>
    <t>vozovka 7121,0*1,03*0,1=733,463 [A] 
napojení (54+34,5+29,5+30+33+39,5+11+38+77+35+16)*0,04=15,900 [B] 
Celkové množství 749.363000=749,363 [C]</t>
  </si>
  <si>
    <t>odkop pod krajnicí a pro lomový kámen  
včetně odvozu, uložení na skládku je vykázáno v pol. č. 17120, poplatek za skládku vykázán v pol. č. 014102.4</t>
  </si>
  <si>
    <t>pro lomový kámen 4,0*0,2*2=1,600 [A] 
pod krajnicí 867*0,15+(777*0,2+50*0,5+40*0,6)=334,450 [B] 
Celkové množství 336.050000=336,050 [C]</t>
  </si>
  <si>
    <t>917+50*0,25=929,500 [A]</t>
  </si>
  <si>
    <t>(50+86+105+95+70+116+35)+(74+66+167+58+18+137+30)=1 107,000 [A]</t>
  </si>
  <si>
    <t>12980</t>
  </si>
  <si>
    <t>ČIŠTĚNÍ ULIČNÍCH VPUSTÍ</t>
  </si>
  <si>
    <t>131738</t>
  </si>
  <si>
    <t>HLOUBENÍ JAM ZAPAŽ I NEPAŽ TŘ. I, ODVOZ DO 20KM</t>
  </si>
  <si>
    <t>hloubení jámy pro výměnu UV  
včetně odvozu, uložení na skládku je vykázáno v pol. č. 17120, poplatek za skládku vykázán v pol. č. 014102.4</t>
  </si>
  <si>
    <t>1,2*1,2*1,5*1-0,5*0,5*1,2*1=1,860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</si>
  <si>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</si>
  <si>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132738</t>
  </si>
  <si>
    <t>HLOUBENÍ RÝH ŠÍŘ DO 2M PAŽ I NEPAŽ TŘ. I, ODVOZ DO 20KM</t>
  </si>
  <si>
    <t>odstranění stávajícího materiálu v krajích pro doplnění materiálu pro recyklaci za studena  
hloubení rýhy pro přípojku UV  
včetně odvozu, uložení na skládku je vykázáno v pol. č. 17120, poplatek za skládku vykázán v pol. č. 014102.4  
plochy odečteny digitálně</t>
  </si>
  <si>
    <t>kraje vozovky (7121,0*1,1-7121,0)*0,2=142,420 [A] 
přípojka UV 1,5*1,0*1,2=1,800 [B] 
Celkové množství 144.220000=144,220 [C]</t>
  </si>
  <si>
    <t>pol. 122738 336,05=336,050 [A] 
pol. 131738 1,86=1,860 [B] 
pol. 132738 144,22=144,220 [C] 
Celkové množství 482.130000=482,130 [D]</t>
  </si>
  <si>
    <t>15</t>
  </si>
  <si>
    <t>867*0,15+(777*0,2+50*0,5+40*0,6)=334,450 [A]</t>
  </si>
  <si>
    <t>16</t>
  </si>
  <si>
    <t>17411</t>
  </si>
  <si>
    <t>ZÁSYP JAM A RÝH ZEMINOU SE ZHUTNĚNÍM</t>
  </si>
  <si>
    <t>dosyp materiálu do krajů pro recyklaci za studena  
materiál bude využit z pol. č. 113335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</si>
  <si>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</si>
  <si>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44</t>
  </si>
  <si>
    <t>17481</t>
  </si>
  <si>
    <t>ZÁSYP JAM A RÝH Z NAKUPOVANÝCH MATERIÁLŮ</t>
  </si>
  <si>
    <t>zásyp po realizaci přípojky a UV</t>
  </si>
  <si>
    <t>přípojka 1,5*1,0*1,2-0,1*0,1*3,14*1,5-0,15*1,5=1,528 [A] 
UV 1,2*1,2*1,5*1-0,5*0,5*1,2*1-1,2*1,2*0,1=1,716 [B] 
Celkové množství 3.244000=3,244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</si>
  <si>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</si>
  <si>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v místě předláždění chodníku</t>
  </si>
  <si>
    <t>4,5=4,500 [A]</t>
  </si>
  <si>
    <t>21197</t>
  </si>
  <si>
    <t>OPLÁŠTĚNÍ ODVODŇOVACÍCH ŽEBER Z GEOTEXTILIE</t>
  </si>
  <si>
    <t>separační geotextilie s mechanickou odolností proti protlačení min. 3kN</t>
  </si>
  <si>
    <t>2,0*168,0=336,000 [A]</t>
  </si>
  <si>
    <t>položka zahrnuje dodávku předepsané geotextilie, mimostaveništní a vnitrostaveništní dopravu a její uložení včetně potřebných přesahů (nezapočítávají se do výměry)</t>
  </si>
  <si>
    <t>212645</t>
  </si>
  <si>
    <t>TRATIVODY KOMPL Z TRUB Z PLAST HM DN DO 200MM, RÝHA TŘ I</t>
  </si>
  <si>
    <t>silniční drenáž bude z plastových hmot DN 160 s tuhostí SN 8 do štěrkopískového lože a obsypu z kameniva fr. 8/16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</si>
  <si>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</si>
  <si>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Vodorovné konstrukce</t>
  </si>
  <si>
    <t>451312</t>
  </si>
  <si>
    <t>PODKLADNÍ A VÝPLŇOVÉ VRSTVY Z PROSTÉHO BETONU C12/15</t>
  </si>
  <si>
    <t>podkladní beton pod UV</t>
  </si>
  <si>
    <t>1,2*1,2*0,1=0,144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</si>
  <si>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</si>
  <si>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451314</t>
  </si>
  <si>
    <t>PODKLADNÍ A VÝPLŇOVÉ VRSTVY Z PROSTÉHO BETONU C25/30</t>
  </si>
  <si>
    <t>podkladní beton pod lomový kámen na vyústění drenáže</t>
  </si>
  <si>
    <t>4,0*0,2=0,800 [A]</t>
  </si>
  <si>
    <t>465512</t>
  </si>
  <si>
    <t>DLAŽBY Z LOMOVÉHO KAMENE NA MC</t>
  </si>
  <si>
    <t>vyústění drenáže  
včetně betonového lože tl. 100 mm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</si>
  <si>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</si>
  <si>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(17,5+13,5+21+13,5+10)*0,04=3,020 [A]</t>
  </si>
  <si>
    <t>567504</t>
  </si>
  <si>
    <t>VRSTVY PRO OBNOVU A OPRAVY RECYK ZA STUDENA CEM A ASF EMULZÍ</t>
  </si>
  <si>
    <t>Rozfrézování a recyklace vrstev technologií recyklace za studena dle TP 208 "Recyklace konstrukčních vrstev netuhých vozovek za studena".   
Daná recyklace bude provedena s doplněním drobným drceným kamenivem s přídavkem cementu a asfaltové emulze dle TP 208.    
RS CA 0/32 (na místě), tl. 120 - 250 mm, vč. rozfrézování, reprofilace a přehrnutí profilu, vč. průkazních zkoušek.   
Dávkování pojiv bude určeno na základě PRŮKAZNÍCH ZKOUŠEK včetně provedení vyrovnávky příčného a podelného sklonu do předepsaných profilů, vč. zhutnění.   
Tloušťka vrstvy dle TP 208  120 - 250 mm</t>
  </si>
  <si>
    <t>7121,0*1,1*0,2=1 566,620 [A]</t>
  </si>
  <si>
    <t>- dodání materiálů předepsaných pro recyklaci za studena   
- provedení recyklace dle předepsaného technologického předpisu, zhutnění vrstvy v předepsané tloušťce   
- zřízení vrstvy bez rozlišení šířky, pokládání vrstvy po etapách   
- úpravu napojení, ukončení   
- nezahrnuje postřiky, nátěry</t>
  </si>
  <si>
    <t>(917+50*0,25)*0,1=92,950 [A]</t>
  </si>
  <si>
    <t>28</t>
  </si>
  <si>
    <t>napojení 54+34,5+29,5+30+33+39,5+11+38+77+35+16=397,500 [A]</t>
  </si>
  <si>
    <t>29</t>
  </si>
  <si>
    <t>vozovka 7121,0*0,04=284,840 [A] 
napojení (54+34,5+29,5+30+33+39,5+11+38+77+35+16)*0,04=15,900 [B] 
Celkové množství 300.740000=300,740 [C]</t>
  </si>
  <si>
    <t>30</t>
  </si>
  <si>
    <t>ACL 16+ 50/70 tl. 60mm</t>
  </si>
  <si>
    <t>7121,0*1,03*0,06=440,078 [A] 
Celkové množství 440.078000=440,078 [B]</t>
  </si>
  <si>
    <t>31</t>
  </si>
  <si>
    <t>ACP 16+ 50/70 tl. 50mm</t>
  </si>
  <si>
    <t>7121,0*1,05*0,05=373,853 [A]</t>
  </si>
  <si>
    <t>32</t>
  </si>
  <si>
    <t>58252</t>
  </si>
  <si>
    <t>DLÁŽDĚNÉ KRYTY Z BETONOVÝCH DLAŽDIC DO LOŽE Z MC</t>
  </si>
  <si>
    <t>nová betonová přídlažba tl. 100mm, (100x250x500)  
vč. betonového lože tl. 150 mm</t>
  </si>
  <si>
    <t>11,0*0,25=2,750 [A]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</si>
  <si>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</si>
  <si>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33</t>
  </si>
  <si>
    <t>587206</t>
  </si>
  <si>
    <t>PŘEDLÁŽDĚNÍ KRYTU Z BETONOVÝCH DLAŽDIC SE ZÁMKEM</t>
  </si>
  <si>
    <t>včetně nového lože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</si>
  <si>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eventuelní doplnění plochy s použitím nového materiálu se vykazuje v položce č.582</t>
  </si>
  <si>
    <t>34</t>
  </si>
  <si>
    <t>napojení 7+23+14,5+13+13,5+14+19+10,5+15,5+31,5+15+9+6,5=192,000 [A] 
podél obrub/přídlažby 9+4+69+5+11+3+23=124,000 [B] 
Celkové množství 316.000000=316,000 [C]</t>
  </si>
  <si>
    <t>Potrubí</t>
  </si>
  <si>
    <t>35</t>
  </si>
  <si>
    <t>87434</t>
  </si>
  <si>
    <t>POTRUBÍ Z TRUB PLASTOVÝCH ODPADNÍCH DN DO 200MM</t>
  </si>
  <si>
    <t>přípojky PP DN200 SN12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</si>
  <si>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</si>
  <si>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36</t>
  </si>
  <si>
    <t>89712</t>
  </si>
  <si>
    <t>VPUSŤ KANALIZAČNÍ ULIČNÍ KOMPLETNÍ Z BETONOVÝCH DÍLCŮ</t>
  </si>
  <si>
    <t>uliční vpusti DN 450 s hloubkou odtoku 1,3m pod úrovení mříže, s rámem mříže 500x500mm, únosnost mříže D400  
vpusť obsahuje koš na zachycení splavenin, včetně všech dodávek a potřebných prací    
včetně zápachové uzávěrky</t>
  </si>
  <si>
    <t>položka zahrnuje:    
- dodávku a osazení předepsaných dílů včetně mříže    
- výplň, těsnění  a tmelení spar a spojů,    
- opatření  povrchů  betonu  izolací  proti zemní vlhkosti v částech, kde přijdou do styku se zeminou nebo kamenivem,    
- předepsané podkladní konstrukce</t>
  </si>
  <si>
    <t>37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</si>
  <si>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</si>
  <si>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</si>
  <si>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</si>
  <si>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38</t>
  </si>
  <si>
    <t>89922</t>
  </si>
  <si>
    <t>VÝŠKOVÁ ÚPRAVA MŘÍŽÍ</t>
  </si>
  <si>
    <t>39</t>
  </si>
  <si>
    <t>899522</t>
  </si>
  <si>
    <t>OBETONOVÁNÍ POTRUBÍ Z PROSTÉHO BETONU DO C12/15</t>
  </si>
  <si>
    <t>obetonování přípojek UV</t>
  </si>
  <si>
    <t>0,15*1,5=0,225 [A]</t>
  </si>
  <si>
    <t>40</t>
  </si>
  <si>
    <t>91781</t>
  </si>
  <si>
    <t>A</t>
  </si>
  <si>
    <t>VÝŠKOVÁ ÚPRAVA OBRUBNÍKŮ BETONOVÝCH</t>
  </si>
  <si>
    <t>včetně nového betonového lože</t>
  </si>
  <si>
    <t>Položka výšková úprava obrub zahrnuje jejich vytrhání, očištění, manipulaci, nové betonové lože a osazení. Případné nutné doplnění novými obrubami se uvede v položkách 9172 až 9177.</t>
  </si>
  <si>
    <t>41</t>
  </si>
  <si>
    <t>B</t>
  </si>
  <si>
    <t>stávající KO obruby  
včetně nového betonového lože</t>
  </si>
  <si>
    <t>11+12=23,000 [A]</t>
  </si>
  <si>
    <t>42</t>
  </si>
  <si>
    <t>napojení 7+23+14,5+13+13,5+14+19+10,5+15,5+31,5+15+9+6,5=192,000 [A] 
podél obrub / přídlažby 9+4+69+5+11+3+23=124,000 [B] 
Celkové množství 316.000000=316,000 [C]</t>
  </si>
  <si>
    <t>43</t>
  </si>
  <si>
    <t>96687</t>
  </si>
  <si>
    <t>VYBOURÁNÍ ULIČNÍCH VPUSTÍ KOMPLETNÍCH</t>
  </si>
  <si>
    <t>včetně odvozu, uložení na skládku a poplatku za skládku</t>
  </si>
  <si>
    <t>položka zahrnuje:    
- kompletní bourací práce včetně nezbytného rozsahu zemních prací,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</si>
  <si>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115</t>
  </si>
  <si>
    <t>Oprava propustku, km 28,060</t>
  </si>
  <si>
    <t>pol. 122738 2,314=2,314 [A] 
pol. 131738 8,518=8,518 [B] 
Mezisoučet 10.832000=10,832 [C] 
Celkem t C*2,0=21,664 [D]</t>
  </si>
  <si>
    <t>014102.6</t>
  </si>
  <si>
    <t>POPLATKY ZA SKLÁDKU - ŽB 2500kg/m3</t>
  </si>
  <si>
    <t>pol. 966168 2,16=2,160 [A] 
Celkem t A*2,5=5,400 [B]</t>
  </si>
  <si>
    <t>odkop pro lomový kámen a betonové prahy  
včetně odvozu, uložení na skládku je vykázáno v pol. č. 17120, poplatek za skládku vykázán v pol. č. 014102.4</t>
  </si>
  <si>
    <t>4,0*1,3*0,2*2+0,6*0,3*1,3=2,314 [A]</t>
  </si>
  <si>
    <t>129971</t>
  </si>
  <si>
    <t>ČIŠTĚNÍ POTRUBÍ DN DO 1000MM</t>
  </si>
  <si>
    <t>Čištění propustku vč. vtoku, výtoku a příp. tokový jímek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</si>
  <si>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</si>
  <si>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výkop pro jímku  
včetně odvozu, uložení na skládku je vykázáno v pol. č. 17120, poplatek za skládku vykázán v pol. č. 014102.4</t>
  </si>
  <si>
    <t>2,7*2,9*1,8-1,6*2,05*1,7=8,518 [A]</t>
  </si>
  <si>
    <t>pol. 122738 2,314=2,314 [A] 
pol. 131738 8,518=8,518 [B] 
Celkové množství 10.832000=10,832 [C]</t>
  </si>
  <si>
    <t>zásyp po realizaci jímky</t>
  </si>
  <si>
    <t>2,7*2,9*1,8-1,6*2,05*1,7-2,2*2,7*0,1=7,924 [A]</t>
  </si>
  <si>
    <t>18214</t>
  </si>
  <si>
    <t>ÚPRAVA POVRCHŮ SROVNÁNÍM ÚZEMÍ V TL DO 0,25M</t>
  </si>
  <si>
    <t>úprava terénu kolem jímky</t>
  </si>
  <si>
    <t>položka zahrnuje srovnání výškových rozdílů terénu</t>
  </si>
  <si>
    <t>272315</t>
  </si>
  <si>
    <t>ZÁKLADY Z PROSTÉHO BETONU DO C30/37</t>
  </si>
  <si>
    <t>betonový práh C30/37-XF4</t>
  </si>
  <si>
    <t>0,6*0,3*1,3=0,234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</si>
  <si>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</si>
  <si>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Svislé konstrukce</t>
  </si>
  <si>
    <t>311212</t>
  </si>
  <si>
    <t>ZDI A STĚNY PODPĚR A VOLNÉ Z KAMENE A LOM VÝROBKŮ NA MC</t>
  </si>
  <si>
    <t>šikmá plocha z dlažby se zapuštěnými spárami a hrubým povrchem kamene v jímce</t>
  </si>
  <si>
    <t>1,1*1/2*0,25=0,138 [A]</t>
  </si>
  <si>
    <t>Položka zahrnuje veškerý materiál, výrobky a polotovary, včetně mimostaveništní a vnitrostaveništní dopravy (rovněž přesuny), včetně naložení a složení, případně s uložením.</t>
  </si>
  <si>
    <t>45131</t>
  </si>
  <si>
    <t>PODKL A VÝPLŇ VRSTVY Z PROST BET</t>
  </si>
  <si>
    <t>podkladní beton C20/25nXF3 pod lomový kámen na výtoku propustku a pod šikmou plochu v propustku</t>
  </si>
  <si>
    <t>4,0*1,3*0,2=1,040 [A]</t>
  </si>
  <si>
    <t>podkladní beton C12/15-X0 tl. 100mm pod vtokovou jímkou</t>
  </si>
  <si>
    <t>2,2*2,7*0,1=0,594 [A]</t>
  </si>
  <si>
    <t>odláždění lomovým kamenem na výtoku propustku  
včetně vyspárování cementovou maltou MC25-XF4  
včetně betonového lože tl. 100 mm</t>
  </si>
  <si>
    <t>899121</t>
  </si>
  <si>
    <t>MŘÍŽE OCELOVÉ SAMOSTATNÉ</t>
  </si>
  <si>
    <t>Česle a rám z žárově zinkované oceli (stupeň korozivní agresivity prostředí C4), rám zabetonovaný, šířka průlin cca 65 mm, tyčovina O14 mm s příčnými výztuhami  
1ks rám s česlemi o rozměrech 820x1210 mm, třída zatížení B125  
1ks rám s česlemi o rozměrech 1000x1210 mm, třída zatížení B125</t>
  </si>
  <si>
    <t>1+1=2,000 [A]</t>
  </si>
  <si>
    <t>Položka zahrnuje dodávku a osazení předepsané mříže včetně rámu</t>
  </si>
  <si>
    <t>9182F</t>
  </si>
  <si>
    <t>VTOK JÍMKY BETONOVÉ VČET DLAŽBY PROPUSTU Z TRUB DN DO 1000MM</t>
  </si>
  <si>
    <t>ŽB jímka z betonu C30/37-XF4 včetně výztuže z KARI sítě, výška cca 1,85 m, vnitřní rozměr 1,55x1,1m, tl. stěn a dna 0,25 m  
včetně nátěrů 1x NP + 2x NA  
včetně zaústění stávajícího potrubí DN300</t>
  </si>
  <si>
    <t>1=1,000 [A]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</si>
  <si>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dodání a osazení výztuže,    
- dlažbu dna z lomového kamene, případně dokumentací předepsaný kamenný obklad stěn,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proudů.    
Nezahrnuje mříž a zábradlí.</t>
  </si>
  <si>
    <t>966168</t>
  </si>
  <si>
    <t>BOURÁNÍ KONSTRUKCÍ ZE ŽELEZOBETONU S ODVOZEM DO 20KM</t>
  </si>
  <si>
    <t>vybourání stávající jímky  
včetně odvozu a uložení na skládku, poplatek za skládku a je vykázán v pol. č. 014102.6</t>
  </si>
  <si>
    <t>1,2*0,25*1,6*2+1,5*0,25*2+1,2*1,5*0,25=2,160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</si>
  <si>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</si>
  <si>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SO 116</t>
  </si>
  <si>
    <t>Oprava propustku, km 29,400</t>
  </si>
  <si>
    <t>014102.1</t>
  </si>
  <si>
    <t>POPLATKY ZA SKLÁDKU - ŽB, kámen 2400kg/m3</t>
  </si>
  <si>
    <t>pol. 966138 31,28=31,280 [A] 
Celkem t A*2,4=75,072 [B]</t>
  </si>
  <si>
    <t>pol. 113328 15,4=15,400 [A] 
Celkem t A*2,2=33,880 [B]</t>
  </si>
  <si>
    <t>pol. 122738 12,98=12,980 [A] 
pol. 123738 75,964=75,964 [B] 
pol. 132738 4,672=4,672 [C] 
Mezisoučet 93.616000=93,616 [D] 
Celkem t D*2,0=187,232 [E]</t>
  </si>
  <si>
    <t>11221</t>
  </si>
  <si>
    <t>ODSTRANĚNÍ PAŘEZŮ D DO 0,5M</t>
  </si>
  <si>
    <t>včetně odvozu a likvidace</t>
  </si>
  <si>
    <t>Odstranění pařezů se měří v [ks] vytrhaných nebo vykopaných pařezů, průměr pařezu je uvažován dle stromu ve výšce 1,3m nad terénem, u stávajícího pařezu se stanoví jako změřený průměr vynásobený  koeficientem 1/1,38.    
Položka zahrnuje zejména:    
- vytrhání nebo vykopání pařezů    
- veškeré zemní práce spojené s odstraněním pařezů    
- dopravu a uložení pařezů, případně další práce s nimi dle pokynů zadávací dokumentace    
- zásyp jam po pařezech.</t>
  </si>
  <si>
    <t>113321</t>
  </si>
  <si>
    <t>ODSTRAN PODKL ZPEVNĚNÝCH PLOCH Z KAMENIVA NESTMEL, ODVOZ DO 1KM</t>
  </si>
  <si>
    <t>včetně odvozu a uložení na mezideponii pro zpětné uložení (viz pol. č. 171103)</t>
  </si>
  <si>
    <t>10,0*7,0*1,1*0,15=11,550 [A]</t>
  </si>
  <si>
    <t>odstranění nestmeleného podkladu  
včetně odvozu a uložení na skládku, poplatek za skládku vykázán v pol. č. 014102.3</t>
  </si>
  <si>
    <t>10*7*1,1*0,35-10*7*1,1*0,15=15,400 [A]</t>
  </si>
  <si>
    <t>10,0*7,0*1,1*0,05=3,850 [A]</t>
  </si>
  <si>
    <t>lomový kámen (11*1,4+3*1,4+1,5)*0,2*2=8,440 [A] 
betonové prahy 0,3*0,6*2+0,4*1,4*3+0,5*2+0,5*3=4,540 [B] 
Celkové množství 12.980000=12,980 [C]</t>
  </si>
  <si>
    <t>odkop pro propustek  
včetně odvozu, uložení na skládku je vykázáno v pol. č. 17120, poplatek za skládku vykázán v pol. č. 014102.4</t>
  </si>
  <si>
    <t>(3,4*2,6*10,9-3,14*0,5*0,5*10,9)+7,3*1,7*0,2*2-1,5*1,0*11,2=75,964 [A]</t>
  </si>
  <si>
    <t>výměna materiálu pod propustkem tl. 400mm v případě nevyhovujícího podloží  
včetně odvozu, uložení na skládku je vykázáno v pol. č. 17120, poplatek za skládku vykázán v pol. č. 014102.4  
položka bude čerpána dle skutečnosti a se souhlasem TDS</t>
  </si>
  <si>
    <t>7,3*1,6*0,4=4,672 [A]</t>
  </si>
  <si>
    <t>171103</t>
  </si>
  <si>
    <t>ULOŽENÍ SYPANINY DO NÁSYPŮ SE ZHUTNĚNÍM DO 100% PS</t>
  </si>
  <si>
    <t>zpětné uložení penetračního makadamu pro recyklaci, materiál bude využit z pol. č. 113335  
zpětné uložení materiálu z nestmel. vrstev pro recyklaci, materiál bude využit z pol. č. 113321</t>
  </si>
  <si>
    <t>10*7*1,1*0,05+10*7*1,1*0,15=15,400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</si>
  <si>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</si>
  <si>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pol. 122738 12,98=12,980 [A] 
pol. 131738 75,964=75,964 [B] 
pol. 132738 4,672=4,672 [C] 
Celkové množství 93.616000=93,616 [D]</t>
  </si>
  <si>
    <t>zásyp po realizaci propustku, materiál vhodný do násypu dle ČSN 73 6133 (ŠD fr. 0/32)</t>
  </si>
  <si>
    <t>3,4*2,6*10,9-3,14*0,5*0,5*10,9=87,800 [A]</t>
  </si>
  <si>
    <t>dosyp pod krajnicí, vhodný nenamrzavý materiál dle ČSN 73 6133</t>
  </si>
  <si>
    <t>0,3*6,5+0,15*5,5=2,775 [A]</t>
  </si>
  <si>
    <t>výměna materiálu pod propustkem ŠD fr. 0/63 tl. 400mm v případě nevyhovujícího podloží 
položka bude čerpána dle skutečnosti a se souhlasem TDS</t>
  </si>
  <si>
    <t>17581</t>
  </si>
  <si>
    <t>OBSYP POTRUBÍ A OBJEKTŮ Z NAKUPOVANÝCH MATERIÁLŮ</t>
  </si>
  <si>
    <t>po realizaci prahů a lomového kamene  
vhodná nenamrzavá zemina dle ČSN 73 6133</t>
  </si>
  <si>
    <t>0,5*2+0,5*3=2,500 [A]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</si>
  <si>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</si>
  <si>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10*7*1,1=77,000 [A]</t>
  </si>
  <si>
    <t>40+40=80,000 [A]</t>
  </si>
  <si>
    <t>0,3*0,6*2+0,4*1,4*3=2,040 [A]</t>
  </si>
  <si>
    <t>28997E</t>
  </si>
  <si>
    <t>OPLÁŠTĚNÍ (ZPEVNĚNÍ) Z GEOTEXTILIE DO 500G/M2</t>
  </si>
  <si>
    <t>separační geotextilie min. 300g/m2  (mech. odolnost proti protlačení min. 3kN)</t>
  </si>
  <si>
    <t>propustek 9,2*10,9=100,280 [A] 
čela (6,4*6,5+3,7*2)+(6*5,5+3,5*2)=89,000 [B] 
Celkové množství 189.280000=189,280 [C]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</si>
  <si>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</si>
  <si>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podkladní beton C20/25nXF3 pod lomový kámen na vtoku a výtoku propustku</t>
  </si>
  <si>
    <t>(11*1,4+3*1,4+1,5)*0,2=4,220 [A]</t>
  </si>
  <si>
    <t>podkladní beton C12/15-X0 tl. 100mm pod čely propustku</t>
  </si>
  <si>
    <t>3*6,7*0,1+3*5,7*0,1=3,720 [A]</t>
  </si>
  <si>
    <t>45152</t>
  </si>
  <si>
    <t>PODKLADNÍ A VÝPLŇOVÉ VRSTVY Z KAMENIVA DRCENÉHO</t>
  </si>
  <si>
    <t>lože ze štěrkodrti fr. 0/22 pod propustkem</t>
  </si>
  <si>
    <t>7,3*1,7*0,2*2=4,964 [A]</t>
  </si>
  <si>
    <t>položka zahrnuje dodávku předepsaného kameniva, mimostaveništní a vnitrostaveništní dopravu a jeho uložení    
není-li v zadávací dokumentaci uvedeno jinak, jedná se o nakupovaný materiál</t>
  </si>
  <si>
    <t>odláždění lomovým kamenem na vtoku a výtoku propustku  
včetně vyspárování cementovou maltou MC25-XF4  
včetně betonového lože tl. 100 mm</t>
  </si>
  <si>
    <t>ŠD 0/63 tl. 200mm</t>
  </si>
  <si>
    <t>10*7*1,1*0,2=15,400 [A]</t>
  </si>
  <si>
    <t>Česle a rám z žárově zinkované oceli (stupeň korozivní agresivity prostředí C4), rám zabetonovaný, šířka průlin cca 65 mm, tyčovina O14 mm s příčnými výztuhami  
1ks rám s česlemi o rozměrech 1000x750 mm, třída zatížení B125</t>
  </si>
  <si>
    <t>9112A1</t>
  </si>
  <si>
    <t>ZÁBRADLÍ MOSTNÍ S VODOR MADLY - DODÁVKA A MONTÁŽ</t>
  </si>
  <si>
    <t>třímadlové zábradlí v. 1,1m na kotevní příruby, včetně chemických kotev pro uchycení zábradlí do říms  
včetně nátěrů</t>
  </si>
  <si>
    <t>6+5,1=11,100 [A]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</si>
  <si>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</si>
  <si>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9181F</t>
  </si>
  <si>
    <t>ČELA PROPUSTU Z TRUB DN DO 1000MM Z BETONU</t>
  </si>
  <si>
    <t>nové ŽB čelo: 1ks dl. 5,5m, celkové výšky cca 3,2m a 1ks dl. 6,5m, celkové výšky cca 3,5m  
- ŽB základ C30/37-XF4 včetně výztuže z KARI sítě  
- ŽB dřík C30/37-XF4 včetně výztuže z KARI sítě  
- ŽB římsa C30/37-XF4 včetně výztuže dle VL 4 402.31 + trny  
včetně nátěrů 1x NP + 2x NA</t>
  </si>
  <si>
    <t>Položka zahrnuje kompletní čelo (základ, dřík, římsu)    
- dodání  čerstvého  betonu  (betonové  směsi)  požadované  kvality,  jeho  uložení  do požadovaného tvaru při jakékoliv hustotě výztuže, konzistenci čerstvého betonu a způsobu hutnění, ošetření a ochranu betonu,    
- dodání a osazení výztuže,    
- případně dokumentací předepsaný kamenný obklad,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proudů.    
Nezahrnuje zábradlí.</t>
  </si>
  <si>
    <t>9183F3</t>
  </si>
  <si>
    <t>PROPUSTY Z TRUB DN 1000MM PLASTOVÝCH</t>
  </si>
  <si>
    <t>korugovaný plast  
potrubí PE-HD/PP trouba DN 1000, SN 16, s hladkou vnitřní stěnou a spirálovitě rýhovanou vnější stěnou  
včetně spojení trub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</si>
  <si>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</si>
  <si>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966138</t>
  </si>
  <si>
    <t>BOURÁNÍ KONSTRUKCÍ Z KAMENE NA MC S ODVOZEM DO 20KM</t>
  </si>
  <si>
    <t>vybourání stávajícího kamenného deskového propustku a stávajících kamenných čel  
včetně odvozu a uložení na skládku, poplatek za skládku vykázán v pol. č. 014102.1  
položka bude čerpána dle skutečnosti a se souhlasem TDS</t>
  </si>
  <si>
    <t>propustek (1*0,5+1,5*0,3)*11,2*2=21,280 [A] 
čela 4*0,5*2,5*2=10,000 [B] 
Celkové množství 31.280000=31,280 [C]</t>
  </si>
  <si>
    <t>966346</t>
  </si>
  <si>
    <t>BOURÁNÍ PROPUSTŮ Z TRUB DN DO 400MM</t>
  </si>
  <si>
    <t>odstranění stávajícího melioračního potrubí  
včetně odvozu, uložení na skládku a poplatku za skládku</t>
  </si>
  <si>
    <t>položka zahrnuje:    
- odstranění trub včetně případného obetonování a lože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    
- nezahrnuje bourání čel, vtokových a výtokových jímek, odstranění zábradlí</t>
  </si>
  <si>
    <t>SO 117</t>
  </si>
  <si>
    <t>Oprava propustku, km 30,025</t>
  </si>
  <si>
    <t>pol. 113328 4,2=4,200 [A] 
Celkem t A*2,2=9,240 [B]</t>
  </si>
  <si>
    <t>pol. 122738 2,0=2,000 [A] 
pol. 123738 17,528=17,528 [B] 
pol. 132738 2,368=2,368 [C] 
Mezisoučet 21.896000=21,896 [D] 
Celkem t D*2,0=43,792 [E]</t>
  </si>
  <si>
    <t>5*5*0,1=2,500 [A]</t>
  </si>
  <si>
    <t>4,2*5*0,2=4,200 [A]</t>
  </si>
  <si>
    <t>odkop pro dosyp pod nezpevněnou krajnicí  
včetně odvozu, uložení na skládku je vykázáno v pol. č. 17120, poplatek za skládku vykázán v pol. č. 014102.4</t>
  </si>
  <si>
    <t>0,4*5=2,000 [A]</t>
  </si>
  <si>
    <t>3,1*1,4*3,7-3,14*0,3*0,3*3,7+3,7*1,7*0,2*2=17,528 [A]</t>
  </si>
  <si>
    <t>výměna materiálu pod propustkem tl. 400mm v případě nevyhovujícího podloží  
včetně odvozu, uložení na skládku je vykázáno v pol. č. 17120, poplatek za skládku vykázán v pol. č. 014102.3  
položka bude čerpána dle skutečnosti a se souhlasem TDS</t>
  </si>
  <si>
    <t>3,7*1,6*0,4=2,368 [A]</t>
  </si>
  <si>
    <t>5*5*0,1+5*5*0,1=5,000 [A]</t>
  </si>
  <si>
    <t>pol. 122738 2,0=2,000 [A] 
pol. 123738 17,528=17,528 [B] 
pol. 132738 2,368=2,368 [C] 
Celkové množství 21.896000=21,896 [D]</t>
  </si>
  <si>
    <t>3,1*1,4*3,7-3,14*0,3*0,3*3,7=15,012 [A]</t>
  </si>
  <si>
    <t>0,4*5,0=2,000 [A]</t>
  </si>
  <si>
    <t>4,2*5,0=21,000 [A]</t>
  </si>
  <si>
    <t>propustek 6,8*3,7=25,160 [A]</t>
  </si>
  <si>
    <t>3,7*1,7*0,2*2=2,516 [A]</t>
  </si>
  <si>
    <t>4,2*5,0*0,2=4,200 [A]</t>
  </si>
  <si>
    <t>obetonování spoje potrubí</t>
  </si>
  <si>
    <t>2*3,14*0,3*0,05*2=0,188 [A]</t>
  </si>
  <si>
    <t>9183D2</t>
  </si>
  <si>
    <t>PROPUSTY Z TRUB DN 600MM ŽELEZOBETONOVÝCH</t>
  </si>
  <si>
    <t>966358</t>
  </si>
  <si>
    <t>BOURÁNÍ PROPUSTŮ Z TRUB DN DO 600MM</t>
  </si>
  <si>
    <t>odstranění stávajícího potrubí  
včetně odvozu, uložení na skládku a poplatku za skládku</t>
  </si>
  <si>
    <t>SO 191</t>
  </si>
  <si>
    <t>Dopravní značení</t>
  </si>
  <si>
    <t>91228</t>
  </si>
  <si>
    <t>SMĚROVÉ SLOUPKY Z PLAST HMOT VČETNĚ ODRAZNÉHO PÁSKU</t>
  </si>
  <si>
    <t>bílé a červené, plastové flexibilní s ocelovým bodcem</t>
  </si>
  <si>
    <t>bílé 80=80,000 [A] 
červené 1*2=2,000 [B] 
Celkové množství 82.000000=82,000 [C]</t>
  </si>
  <si>
    <t>položka zahrnuje:    
- dodání a osazení sloupku včetně nutných zemních prací    
- vnitrostaveništní a mimostaveništní doprava    
- odrazky plastové nebo z retroreflexní fólie</t>
  </si>
  <si>
    <t>912283</t>
  </si>
  <si>
    <t>SMĚROVÉ SLOUPKY Z PLAST HMOT - DEMONTÁŽ A ODVOZ</t>
  </si>
  <si>
    <t>funkční sloupky budou převzaty objednatelem, ostatní budou odvezeny a uloženy na skládku (včetně poplatku za skládku)</t>
  </si>
  <si>
    <t>položka zahrnuje demontáž stávajícího sloupku, jeho odvoz do skladu nebo na skládku</t>
  </si>
  <si>
    <t>914131</t>
  </si>
  <si>
    <t>DOPRAVNÍ ZNAČKY ZÁKLADNÍ VELIKOSTI OCELOVÉ FÓLIE TŘ 2 - DODÁVKA A MONTÁŽ</t>
  </si>
  <si>
    <t>včetně upevňovacích prvků a osazení  
výměna SDZ: 2x C1, 1x C4c, 4x IS3c, 1x IZ4a, 1x IZ4b, 1x P3, 3x P4</t>
  </si>
  <si>
    <t>13=13,000 [A]</t>
  </si>
  <si>
    <t>položka zahrnuje:    
- dodávku a montáž značek v požadovaném provedení</t>
  </si>
  <si>
    <t>914133</t>
  </si>
  <si>
    <t>DOPRAVNÍ ZNAČKY ZÁKLADNÍ VELIKOSTI OCELOVÉ FÓLIE TŘ 2 - DEMONTÁŽ</t>
  </si>
  <si>
    <t>SDZ budou převzaty objednatelem  
výměna: 2x C1, 1x C4c, 4x IS3c, 1x IZ4a, 1x IZ4b, 1x P3, 3x P4  
odstranění: 1x A7a, 1x E4</t>
  </si>
  <si>
    <t>13+2=15,000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</si>
  <si>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</si>
  <si>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</si>
  <si>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</si>
  <si>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9=9,000 [A]</t>
  </si>
  <si>
    <t>položka zahrnuje:    
- sloupky a upevňovací zařízení včetně jejich osazení (betonová patka, zemní práce)</t>
  </si>
  <si>
    <t>914923</t>
  </si>
  <si>
    <t>SLOUPKY A STOJKY DZ Z OCEL TRUBEK DO PATKY DEMONTÁŽ</t>
  </si>
  <si>
    <t>sloupky budou převzaty objednatelem  
včetně odstranění betonové patky, včetně odvozu, uložení na skládku a poplatku za skládku</t>
  </si>
  <si>
    <t>9+3=12,000 [A]</t>
  </si>
  <si>
    <t>915111</t>
  </si>
  <si>
    <t>VODOROVNÉ DOPRAVNÍ ZNAČENÍ BARVOU HLADKÉ - DODÁVKA A POKLÁDKA</t>
  </si>
  <si>
    <t>předznačení</t>
  </si>
  <si>
    <t>V1a tl. 0,125 320*0,125=40,000 [A] 
V2b 1.5/1.5/0.25 332/2*0,25=41,500 [B] 
V2b 1.5/1.5/0.125 88/2*0,125=5,500 [C] 
V2b 3/1.5/0.125 74*2/3*0,125=6,167 [D] 
V2b 3/6/0.125 560*1/3*0,125=23,333 [E] 
V4 tl. 0,125 1483*0,125=185,375 [F] 
V5 6*0,5=3,000 [G] 
V9a 1,2*9+1,15*7+0,8*2=20,450 [H] 
V13 2*0,5=1,000 [I] 
Mezisoučet - nehlučné 326.325000=326,325 [J] 
V1a tl. 0,125 312*0,125=39,000 [K] 
V2b 1.5/1.5/0.25 14/2*0,25=1,750 [L] 
V2b 3/1.5/0.125 211*2/3*0,125=17,583 [M] 
V2b 3/6/0.125 942*1/3*0,125=39,250 [N] 
V4 tl. 0,125 2930*0,125=366,250 [O] 
V9b 1,2*10=12,000 [P] 
Mezisoučet - zvučící 475.833000=475,833 [Q] 
Celkové množství 802.158000=802,158 [R]</t>
  </si>
  <si>
    <t>položka zahrnuje:    
- dodání a pokládku nátěrového materiálu (měří se pouze natíraná plocha)    
- předznačení a reflexní úpravu</t>
  </si>
  <si>
    <t>915221</t>
  </si>
  <si>
    <t>VODOR DOPRAV ZNAČ PLASTEM STRUKTURÁLNÍ NEHLUČNÉ - DOD A POKLÁDKA</t>
  </si>
  <si>
    <t>finální DZ intravilán</t>
  </si>
  <si>
    <t>V1a tl. 0,125 320*0,125=40,000 [A] 
V2b 1.5/1.5/0.25 332/2*0,25=41,500 [B] 
V2b 1.5/1.5/0.125 88/2*0,125=5,500 [C] 
V2b 3/1.5/0.125 74*2/3*0,125=6,167 [D] 
V2b 3/6/0.125 560*1/3*0,125=23,333 [E] 
V4 tl. 0,125 1483*0,125=185,375 [F] 
V5 6*0,5=3,000 [G] 
V9a 1,2*9+1,15*7+0,8*2=20,450 [H] 
V13 2*0,5=1,000 [I] 
Celkové množství 326.325000=326,325 [J]</t>
  </si>
  <si>
    <t>915231</t>
  </si>
  <si>
    <t>VODOR DOPRAV ZNAČ PLASTEM PROFIL ZVUČÍCÍ - DOD A POKLÁDKA</t>
  </si>
  <si>
    <t>finální DZ extravilán</t>
  </si>
  <si>
    <t>V1a tl. 0,125 312,0*0,125=39,000 [A] 
V2b 1.5/1.5/0.25 14/2*0,25=1,750 [B] 
V2b 3/1.5/0.125 211*2/3*0,125=17,583 [C] 
V2b 3/6/0.125 942*1/3*0,125=39,250 [D] 
V4 tl. 0,125 2930*0,125=366,250 [E] 
V9b 1,2*10=12,000 [F] 
Celkové množství 475.833000=475,833 [G]</t>
  </si>
  <si>
    <t>SO 901</t>
  </si>
  <si>
    <t>Dopravně inženýrské opatření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</si>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</sst>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SUM(C10:C17)</f>
      </c>
      <c s="1"/>
      <c s="1"/>
    </row>
    <row r="7" spans="1:5" ht="12.75" customHeight="1">
      <c r="A7" s="1"/>
      <c s="4" t="s">
        <v>4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94</v>
      </c>
      <c s="20" t="s">
        <v>95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230</v>
      </c>
      <c s="20" t="s">
        <v>231</v>
      </c>
      <c s="21">
        <f>'SO 103'!I3</f>
      </c>
      <c s="21">
        <f>'SO 103'!O2</f>
      </c>
      <c s="21">
        <f>C12+D12</f>
      </c>
    </row>
    <row r="13" spans="1:5" ht="12.75" customHeight="1">
      <c r="A13" s="20" t="s">
        <v>372</v>
      </c>
      <c s="20" t="s">
        <v>373</v>
      </c>
      <c s="21">
        <f>'SO 115'!I3</f>
      </c>
      <c s="21">
        <f>'SO 115'!O2</f>
      </c>
      <c s="21">
        <f>C13+D13</f>
      </c>
    </row>
    <row r="14" spans="1:5" ht="12.75" customHeight="1">
      <c r="A14" s="20" t="s">
        <v>426</v>
      </c>
      <c s="20" t="s">
        <v>427</v>
      </c>
      <c s="21">
        <f>'SO 116'!I3</f>
      </c>
      <c s="21">
        <f>'SO 116'!O2</f>
      </c>
      <c s="21">
        <f>C14+D14</f>
      </c>
    </row>
    <row r="15" spans="1:5" ht="12.75" customHeight="1">
      <c r="A15" s="20" t="s">
        <v>507</v>
      </c>
      <c s="20" t="s">
        <v>508</v>
      </c>
      <c s="21">
        <f>'SO 117'!I3</f>
      </c>
      <c s="21">
        <f>'SO 117'!O2</f>
      </c>
      <c s="21">
        <f>C15+D15</f>
      </c>
    </row>
    <row r="16" spans="1:5" ht="12.75" customHeight="1">
      <c r="A16" s="20" t="s">
        <v>533</v>
      </c>
      <c s="20" t="s">
        <v>534</v>
      </c>
      <c s="21">
        <f>'SO 191'!I3</f>
      </c>
      <c s="21">
        <f>'SO 191'!O2</f>
      </c>
      <c s="21">
        <f>C16+D16</f>
      </c>
    </row>
    <row r="17" spans="1:5" ht="12.75" customHeight="1">
      <c r="A17" s="20" t="s">
        <v>575</v>
      </c>
      <c s="20" t="s">
        <v>576</v>
      </c>
      <c s="21">
        <f>'SO 901'!I3</f>
      </c>
      <c s="21">
        <f>'SO 901'!O2</f>
      </c>
      <c s="21">
        <f>C17+D17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50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53</v>
      </c>
    </row>
    <row r="17" spans="1:16" ht="12.75">
      <c r="A17" s="25" t="s">
        <v>44</v>
      </c>
      <c s="29" t="s">
        <v>21</v>
      </c>
      <c s="29" t="s">
        <v>56</v>
      </c>
      <c s="25" t="s">
        <v>46</v>
      </c>
      <c s="30" t="s">
        <v>57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50</v>
      </c>
    </row>
    <row r="19" spans="1:5" ht="12.75">
      <c r="A19" s="36" t="s">
        <v>51</v>
      </c>
      <c r="E19" s="37" t="s">
        <v>58</v>
      </c>
    </row>
    <row r="20" spans="1:5" ht="12.75">
      <c r="A20" t="s">
        <v>52</v>
      </c>
      <c r="E20" s="35" t="s">
        <v>59</v>
      </c>
    </row>
    <row r="21" spans="1:16" ht="12.75">
      <c r="A21" s="25" t="s">
        <v>44</v>
      </c>
      <c s="29" t="s">
        <v>32</v>
      </c>
      <c s="29" t="s">
        <v>60</v>
      </c>
      <c s="25" t="s">
        <v>46</v>
      </c>
      <c s="30" t="s">
        <v>61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62</v>
      </c>
    </row>
    <row r="23" spans="1:5" ht="12.75">
      <c r="A23" s="36" t="s">
        <v>51</v>
      </c>
      <c r="E23" s="37" t="s">
        <v>46</v>
      </c>
    </row>
    <row r="24" spans="1:5" ht="12.75">
      <c r="A24" t="s">
        <v>52</v>
      </c>
      <c r="E24" s="35" t="s">
        <v>63</v>
      </c>
    </row>
    <row r="25" spans="1:16" ht="12.75">
      <c r="A25" s="25" t="s">
        <v>44</v>
      </c>
      <c s="29" t="s">
        <v>34</v>
      </c>
      <c s="29" t="s">
        <v>64</v>
      </c>
      <c s="25" t="s">
        <v>46</v>
      </c>
      <c s="30" t="s">
        <v>65</v>
      </c>
      <c s="31" t="s">
        <v>66</v>
      </c>
      <c s="32">
        <v>2.378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67</v>
      </c>
    </row>
    <row r="27" spans="1:5" ht="12.75">
      <c r="A27" s="36" t="s">
        <v>51</v>
      </c>
      <c r="E27" s="37" t="s">
        <v>68</v>
      </c>
    </row>
    <row r="28" spans="1:5" ht="12.75">
      <c r="A28" t="s">
        <v>52</v>
      </c>
      <c r="E28" s="35" t="s">
        <v>63</v>
      </c>
    </row>
    <row r="29" spans="1:16" ht="12.75">
      <c r="A29" s="25" t="s">
        <v>44</v>
      </c>
      <c s="29" t="s">
        <v>36</v>
      </c>
      <c s="29" t="s">
        <v>69</v>
      </c>
      <c s="25" t="s">
        <v>46</v>
      </c>
      <c s="30" t="s">
        <v>70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25.5">
      <c r="A30" s="34" t="s">
        <v>49</v>
      </c>
      <c r="E30" s="35" t="s">
        <v>71</v>
      </c>
    </row>
    <row r="31" spans="1:5" ht="12.75">
      <c r="A31" s="36" t="s">
        <v>51</v>
      </c>
      <c r="E31" s="37" t="s">
        <v>46</v>
      </c>
    </row>
    <row r="32" spans="1:5" ht="12.75">
      <c r="A32" t="s">
        <v>52</v>
      </c>
      <c r="E32" s="35" t="s">
        <v>63</v>
      </c>
    </row>
    <row r="33" spans="1:16" ht="12.75">
      <c r="A33" s="25" t="s">
        <v>44</v>
      </c>
      <c s="29" t="s">
        <v>72</v>
      </c>
      <c s="29" t="s">
        <v>73</v>
      </c>
      <c s="25" t="s">
        <v>46</v>
      </c>
      <c s="30" t="s">
        <v>74</v>
      </c>
      <c s="31" t="s">
        <v>66</v>
      </c>
      <c s="32">
        <v>20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75</v>
      </c>
    </row>
    <row r="35" spans="1:5" ht="12.75">
      <c r="A35" s="36" t="s">
        <v>51</v>
      </c>
      <c r="E35" s="37" t="s">
        <v>76</v>
      </c>
    </row>
    <row r="36" spans="1:5" ht="63.75">
      <c r="A36" t="s">
        <v>52</v>
      </c>
      <c r="E36" s="35" t="s">
        <v>77</v>
      </c>
    </row>
    <row r="37" spans="1:16" ht="12.75">
      <c r="A37" s="25" t="s">
        <v>44</v>
      </c>
      <c s="29" t="s">
        <v>78</v>
      </c>
      <c s="29" t="s">
        <v>79</v>
      </c>
      <c s="25" t="s">
        <v>46</v>
      </c>
      <c s="30" t="s">
        <v>80</v>
      </c>
      <c s="31" t="s">
        <v>66</v>
      </c>
      <c s="32">
        <v>2.378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46</v>
      </c>
    </row>
    <row r="39" spans="1:5" ht="12.75">
      <c r="A39" s="36" t="s">
        <v>51</v>
      </c>
      <c r="E39" s="37" t="s">
        <v>68</v>
      </c>
    </row>
    <row r="40" spans="1:5" ht="63.75">
      <c r="A40" t="s">
        <v>52</v>
      </c>
      <c r="E40" s="35" t="s">
        <v>77</v>
      </c>
    </row>
    <row r="41" spans="1:16" ht="12.75">
      <c r="A41" s="25" t="s">
        <v>44</v>
      </c>
      <c s="29" t="s">
        <v>39</v>
      </c>
      <c s="29" t="s">
        <v>81</v>
      </c>
      <c s="25" t="s">
        <v>46</v>
      </c>
      <c s="30" t="s">
        <v>82</v>
      </c>
      <c s="31" t="s">
        <v>83</v>
      </c>
      <c s="32">
        <v>2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84</v>
      </c>
    </row>
    <row r="43" spans="1:5" ht="12.75">
      <c r="A43" s="36" t="s">
        <v>51</v>
      </c>
      <c r="E43" s="37" t="s">
        <v>46</v>
      </c>
    </row>
    <row r="44" spans="1:5" ht="102">
      <c r="A44" t="s">
        <v>52</v>
      </c>
      <c r="E44" s="35" t="s">
        <v>85</v>
      </c>
    </row>
    <row r="45" spans="1:16" ht="12.75">
      <c r="A45" s="25" t="s">
        <v>44</v>
      </c>
      <c s="29" t="s">
        <v>41</v>
      </c>
      <c s="29" t="s">
        <v>86</v>
      </c>
      <c s="25" t="s">
        <v>46</v>
      </c>
      <c s="30" t="s">
        <v>87</v>
      </c>
      <c s="31" t="s">
        <v>48</v>
      </c>
      <c s="32">
        <v>1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25.5">
      <c r="A46" s="34" t="s">
        <v>49</v>
      </c>
      <c r="E46" s="35" t="s">
        <v>88</v>
      </c>
    </row>
    <row r="47" spans="1:5" ht="12.75">
      <c r="A47" s="36" t="s">
        <v>51</v>
      </c>
      <c r="E47" s="37" t="s">
        <v>46</v>
      </c>
    </row>
    <row r="48" spans="1:5" ht="38.25">
      <c r="A48" t="s">
        <v>52</v>
      </c>
      <c r="E48" s="35" t="s">
        <v>89</v>
      </c>
    </row>
    <row r="49" spans="1:16" ht="12.75">
      <c r="A49" s="25" t="s">
        <v>44</v>
      </c>
      <c s="29" t="s">
        <v>90</v>
      </c>
      <c s="29" t="s">
        <v>91</v>
      </c>
      <c s="25" t="s">
        <v>46</v>
      </c>
      <c s="30" t="s">
        <v>92</v>
      </c>
      <c s="31" t="s">
        <v>48</v>
      </c>
      <c s="32">
        <v>1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12.75">
      <c r="A50" s="34" t="s">
        <v>49</v>
      </c>
      <c r="E50" s="35" t="s">
        <v>50</v>
      </c>
    </row>
    <row r="51" spans="1:5" ht="12.75">
      <c r="A51" s="36" t="s">
        <v>51</v>
      </c>
      <c r="E51" s="37" t="s">
        <v>46</v>
      </c>
    </row>
    <row r="52" spans="1:5" ht="25.5">
      <c r="A52" t="s">
        <v>52</v>
      </c>
      <c r="E52" s="35" t="s">
        <v>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0+O8+O17+O62+O67+O108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94</v>
      </c>
      <c s="38">
        <f>0+I8+I17+I62+I67+I108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94</v>
      </c>
      <c s="6"/>
      <c s="18" t="s">
        <v>95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96</v>
      </c>
      <c s="25" t="s">
        <v>46</v>
      </c>
      <c s="30" t="s">
        <v>97</v>
      </c>
      <c s="31" t="s">
        <v>98</v>
      </c>
      <c s="32">
        <v>343.2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99</v>
      </c>
    </row>
    <row r="11" spans="1:5" ht="51">
      <c r="A11" s="36" t="s">
        <v>51</v>
      </c>
      <c r="E11" s="37" t="s">
        <v>100</v>
      </c>
    </row>
    <row r="12" spans="1:5" ht="25.5">
      <c r="A12" t="s">
        <v>52</v>
      </c>
      <c r="E12" s="35" t="s">
        <v>101</v>
      </c>
    </row>
    <row r="13" spans="1:16" ht="12.75">
      <c r="A13" s="25" t="s">
        <v>44</v>
      </c>
      <c s="29" t="s">
        <v>22</v>
      </c>
      <c s="29" t="s">
        <v>102</v>
      </c>
      <c s="25" t="s">
        <v>46</v>
      </c>
      <c s="30" t="s">
        <v>103</v>
      </c>
      <c s="31" t="s">
        <v>98</v>
      </c>
      <c s="32">
        <v>1865.726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76.5">
      <c r="A15" s="36" t="s">
        <v>51</v>
      </c>
      <c r="E15" s="37" t="s">
        <v>104</v>
      </c>
    </row>
    <row r="16" spans="1:5" ht="25.5">
      <c r="A16" t="s">
        <v>52</v>
      </c>
      <c r="E16" s="35" t="s">
        <v>101</v>
      </c>
    </row>
    <row r="17" spans="1:18" ht="12.75" customHeight="1">
      <c r="A17" s="6" t="s">
        <v>42</v>
      </c>
      <c s="6"/>
      <c s="40" t="s">
        <v>28</v>
      </c>
      <c s="6"/>
      <c s="27" t="s">
        <v>105</v>
      </c>
      <c s="6"/>
      <c s="6"/>
      <c s="6"/>
      <c s="41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25.5">
      <c r="A18" s="25" t="s">
        <v>44</v>
      </c>
      <c s="29" t="s">
        <v>21</v>
      </c>
      <c s="29" t="s">
        <v>106</v>
      </c>
      <c s="25" t="s">
        <v>46</v>
      </c>
      <c s="30" t="s">
        <v>107</v>
      </c>
      <c s="31" t="s">
        <v>108</v>
      </c>
      <c s="32">
        <v>112.32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38.25">
      <c r="A19" s="34" t="s">
        <v>49</v>
      </c>
      <c r="E19" s="35" t="s">
        <v>109</v>
      </c>
    </row>
    <row r="20" spans="1:5" ht="12.75">
      <c r="A20" s="36" t="s">
        <v>51</v>
      </c>
      <c r="E20" s="37" t="s">
        <v>110</v>
      </c>
    </row>
    <row r="21" spans="1:5" ht="63.75">
      <c r="A21" t="s">
        <v>52</v>
      </c>
      <c r="E21" s="35" t="s">
        <v>111</v>
      </c>
    </row>
    <row r="22" spans="1:16" ht="25.5">
      <c r="A22" s="25" t="s">
        <v>44</v>
      </c>
      <c s="29" t="s">
        <v>32</v>
      </c>
      <c s="29" t="s">
        <v>112</v>
      </c>
      <c s="25" t="s">
        <v>46</v>
      </c>
      <c s="30" t="s">
        <v>113</v>
      </c>
      <c s="31" t="s">
        <v>108</v>
      </c>
      <c s="32">
        <v>43.68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38.25">
      <c r="A23" s="34" t="s">
        <v>49</v>
      </c>
      <c r="E23" s="35" t="s">
        <v>114</v>
      </c>
    </row>
    <row r="24" spans="1:5" ht="12.75">
      <c r="A24" s="36" t="s">
        <v>51</v>
      </c>
      <c r="E24" s="37" t="s">
        <v>115</v>
      </c>
    </row>
    <row r="25" spans="1:5" ht="63.75">
      <c r="A25" t="s">
        <v>52</v>
      </c>
      <c r="E25" s="35" t="s">
        <v>111</v>
      </c>
    </row>
    <row r="26" spans="1:16" ht="12.75">
      <c r="A26" s="25" t="s">
        <v>44</v>
      </c>
      <c s="29" t="s">
        <v>34</v>
      </c>
      <c s="29" t="s">
        <v>116</v>
      </c>
      <c s="25" t="s">
        <v>46</v>
      </c>
      <c s="30" t="s">
        <v>117</v>
      </c>
      <c s="31" t="s">
        <v>108</v>
      </c>
      <c s="32">
        <v>1048.18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118</v>
      </c>
    </row>
    <row r="28" spans="1:5" ht="38.25">
      <c r="A28" s="36" t="s">
        <v>51</v>
      </c>
      <c r="E28" s="37" t="s">
        <v>119</v>
      </c>
    </row>
    <row r="29" spans="1:5" ht="63.75">
      <c r="A29" t="s">
        <v>52</v>
      </c>
      <c r="E29" s="35" t="s">
        <v>111</v>
      </c>
    </row>
    <row r="30" spans="1:16" ht="12.75">
      <c r="A30" s="25" t="s">
        <v>44</v>
      </c>
      <c s="29" t="s">
        <v>36</v>
      </c>
      <c s="29" t="s">
        <v>120</v>
      </c>
      <c s="25" t="s">
        <v>46</v>
      </c>
      <c s="30" t="s">
        <v>121</v>
      </c>
      <c s="31" t="s">
        <v>108</v>
      </c>
      <c s="32">
        <v>6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38.25">
      <c r="A31" s="34" t="s">
        <v>49</v>
      </c>
      <c r="E31" s="35" t="s">
        <v>122</v>
      </c>
    </row>
    <row r="32" spans="1:5" ht="12.75">
      <c r="A32" s="36" t="s">
        <v>51</v>
      </c>
      <c r="E32" s="37" t="s">
        <v>123</v>
      </c>
    </row>
    <row r="33" spans="1:5" ht="369.75">
      <c r="A33" t="s">
        <v>52</v>
      </c>
      <c r="E33" s="35" t="s">
        <v>124</v>
      </c>
    </row>
    <row r="34" spans="1:16" ht="12.75">
      <c r="A34" s="25" t="s">
        <v>44</v>
      </c>
      <c s="29" t="s">
        <v>72</v>
      </c>
      <c s="29" t="s">
        <v>125</v>
      </c>
      <c s="25" t="s">
        <v>46</v>
      </c>
      <c s="30" t="s">
        <v>126</v>
      </c>
      <c s="31" t="s">
        <v>108</v>
      </c>
      <c s="32">
        <v>93.6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38.25">
      <c r="A35" s="34" t="s">
        <v>49</v>
      </c>
      <c r="E35" s="35" t="s">
        <v>127</v>
      </c>
    </row>
    <row r="36" spans="1:5" ht="12.75">
      <c r="A36" s="36" t="s">
        <v>51</v>
      </c>
      <c r="E36" s="37" t="s">
        <v>128</v>
      </c>
    </row>
    <row r="37" spans="1:5" ht="369.75">
      <c r="A37" t="s">
        <v>52</v>
      </c>
      <c r="E37" s="35" t="s">
        <v>124</v>
      </c>
    </row>
    <row r="38" spans="1:16" ht="12.75">
      <c r="A38" s="25" t="s">
        <v>44</v>
      </c>
      <c s="29" t="s">
        <v>78</v>
      </c>
      <c s="29" t="s">
        <v>129</v>
      </c>
      <c s="25" t="s">
        <v>46</v>
      </c>
      <c s="30" t="s">
        <v>130</v>
      </c>
      <c s="31" t="s">
        <v>131</v>
      </c>
      <c s="32">
        <v>1166.75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38.25">
      <c r="A39" s="34" t="s">
        <v>49</v>
      </c>
      <c r="E39" s="35" t="s">
        <v>132</v>
      </c>
    </row>
    <row r="40" spans="1:5" ht="12.75">
      <c r="A40" s="36" t="s">
        <v>51</v>
      </c>
      <c r="E40" s="37" t="s">
        <v>46</v>
      </c>
    </row>
    <row r="41" spans="1:5" ht="63.75">
      <c r="A41" t="s">
        <v>52</v>
      </c>
      <c r="E41" s="35" t="s">
        <v>133</v>
      </c>
    </row>
    <row r="42" spans="1:16" ht="12.75">
      <c r="A42" s="25" t="s">
        <v>44</v>
      </c>
      <c s="29" t="s">
        <v>39</v>
      </c>
      <c s="29" t="s">
        <v>134</v>
      </c>
      <c s="25" t="s">
        <v>46</v>
      </c>
      <c s="30" t="s">
        <v>135</v>
      </c>
      <c s="31" t="s">
        <v>136</v>
      </c>
      <c s="32">
        <v>2633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38.25">
      <c r="A43" s="34" t="s">
        <v>49</v>
      </c>
      <c r="E43" s="35" t="s">
        <v>137</v>
      </c>
    </row>
    <row r="44" spans="1:5" ht="12.75">
      <c r="A44" s="36" t="s">
        <v>51</v>
      </c>
      <c r="E44" s="37" t="s">
        <v>138</v>
      </c>
    </row>
    <row r="45" spans="1:5" ht="63.75">
      <c r="A45" t="s">
        <v>52</v>
      </c>
      <c r="E45" s="35" t="s">
        <v>133</v>
      </c>
    </row>
    <row r="46" spans="1:16" ht="12.75">
      <c r="A46" s="25" t="s">
        <v>44</v>
      </c>
      <c s="29" t="s">
        <v>41</v>
      </c>
      <c s="29" t="s">
        <v>139</v>
      </c>
      <c s="25" t="s">
        <v>46</v>
      </c>
      <c s="30" t="s">
        <v>140</v>
      </c>
      <c s="31" t="s">
        <v>108</v>
      </c>
      <c s="32">
        <v>99.6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141</v>
      </c>
    </row>
    <row r="48" spans="1:5" ht="38.25">
      <c r="A48" s="36" t="s">
        <v>51</v>
      </c>
      <c r="E48" s="37" t="s">
        <v>142</v>
      </c>
    </row>
    <row r="49" spans="1:5" ht="191.25">
      <c r="A49" t="s">
        <v>52</v>
      </c>
      <c r="E49" s="35" t="s">
        <v>143</v>
      </c>
    </row>
    <row r="50" spans="1:16" ht="12.75">
      <c r="A50" s="25" t="s">
        <v>44</v>
      </c>
      <c s="29" t="s">
        <v>90</v>
      </c>
      <c s="29" t="s">
        <v>144</v>
      </c>
      <c s="25" t="s">
        <v>46</v>
      </c>
      <c s="30" t="s">
        <v>145</v>
      </c>
      <c s="31" t="s">
        <v>108</v>
      </c>
      <c s="32">
        <v>93.6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25.5">
      <c r="A51" s="34" t="s">
        <v>49</v>
      </c>
      <c r="E51" s="35" t="s">
        <v>146</v>
      </c>
    </row>
    <row r="52" spans="1:5" ht="12.75">
      <c r="A52" s="36" t="s">
        <v>51</v>
      </c>
      <c r="E52" s="37" t="s">
        <v>128</v>
      </c>
    </row>
    <row r="53" spans="1:5" ht="280.5">
      <c r="A53" t="s">
        <v>52</v>
      </c>
      <c r="E53" s="35" t="s">
        <v>147</v>
      </c>
    </row>
    <row r="54" spans="1:16" ht="12.75">
      <c r="A54" s="25" t="s">
        <v>44</v>
      </c>
      <c s="29" t="s">
        <v>148</v>
      </c>
      <c s="29" t="s">
        <v>149</v>
      </c>
      <c s="25" t="s">
        <v>46</v>
      </c>
      <c s="30" t="s">
        <v>150</v>
      </c>
      <c s="31" t="s">
        <v>108</v>
      </c>
      <c s="32">
        <v>6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25.5">
      <c r="A55" s="34" t="s">
        <v>49</v>
      </c>
      <c r="E55" s="35" t="s">
        <v>151</v>
      </c>
    </row>
    <row r="56" spans="1:5" ht="12.75">
      <c r="A56" s="36" t="s">
        <v>51</v>
      </c>
      <c r="E56" s="37" t="s">
        <v>152</v>
      </c>
    </row>
    <row r="57" spans="1:5" ht="242.25">
      <c r="A57" t="s">
        <v>52</v>
      </c>
      <c r="E57" s="35" t="s">
        <v>153</v>
      </c>
    </row>
    <row r="58" spans="1:16" ht="12.75">
      <c r="A58" s="25" t="s">
        <v>44</v>
      </c>
      <c s="29" t="s">
        <v>154</v>
      </c>
      <c s="29" t="s">
        <v>155</v>
      </c>
      <c s="25" t="s">
        <v>46</v>
      </c>
      <c s="30" t="s">
        <v>156</v>
      </c>
      <c s="31" t="s">
        <v>131</v>
      </c>
      <c s="32">
        <v>312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157</v>
      </c>
    </row>
    <row r="60" spans="1:5" ht="12.75">
      <c r="A60" s="36" t="s">
        <v>51</v>
      </c>
      <c r="E60" s="37" t="s">
        <v>158</v>
      </c>
    </row>
    <row r="61" spans="1:5" ht="25.5">
      <c r="A61" t="s">
        <v>52</v>
      </c>
      <c r="E61" s="35" t="s">
        <v>159</v>
      </c>
    </row>
    <row r="62" spans="1:18" ht="12.75" customHeight="1">
      <c r="A62" s="6" t="s">
        <v>42</v>
      </c>
      <c s="6"/>
      <c s="40" t="s">
        <v>22</v>
      </c>
      <c s="6"/>
      <c s="27" t="s">
        <v>160</v>
      </c>
      <c s="6"/>
      <c s="6"/>
      <c s="6"/>
      <c s="41">
        <f>0+Q62</f>
      </c>
      <c r="O62">
        <f>0+R62</f>
      </c>
      <c r="Q62">
        <f>0+I63</f>
      </c>
      <c>
        <f>0+O63</f>
      </c>
    </row>
    <row r="63" spans="1:16" ht="12.75">
      <c r="A63" s="25" t="s">
        <v>44</v>
      </c>
      <c s="29" t="s">
        <v>161</v>
      </c>
      <c s="29" t="s">
        <v>162</v>
      </c>
      <c s="25" t="s">
        <v>46</v>
      </c>
      <c s="30" t="s">
        <v>163</v>
      </c>
      <c s="31" t="s">
        <v>131</v>
      </c>
      <c s="32">
        <v>483.6</v>
      </c>
      <c s="33">
        <v>0</v>
      </c>
      <c s="33">
        <f>ROUND(ROUND(H63,2)*ROUND(G63,3),2)</f>
      </c>
      <c r="O63">
        <f>(I63*21)/100</f>
      </c>
      <c t="s">
        <v>22</v>
      </c>
    </row>
    <row r="64" spans="1:5" ht="38.25">
      <c r="A64" s="34" t="s">
        <v>49</v>
      </c>
      <c r="E64" s="35" t="s">
        <v>164</v>
      </c>
    </row>
    <row r="65" spans="1:5" ht="12.75">
      <c r="A65" s="36" t="s">
        <v>51</v>
      </c>
      <c r="E65" s="37" t="s">
        <v>165</v>
      </c>
    </row>
    <row r="66" spans="1:5" ht="102">
      <c r="A66" t="s">
        <v>52</v>
      </c>
      <c r="E66" s="35" t="s">
        <v>166</v>
      </c>
    </row>
    <row r="67" spans="1:18" ht="12.75" customHeight="1">
      <c r="A67" s="6" t="s">
        <v>42</v>
      </c>
      <c s="6"/>
      <c s="40" t="s">
        <v>34</v>
      </c>
      <c s="6"/>
      <c s="27" t="s">
        <v>167</v>
      </c>
      <c s="6"/>
      <c s="6"/>
      <c s="6"/>
      <c s="41">
        <f>0+Q67</f>
      </c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25" t="s">
        <v>44</v>
      </c>
      <c s="29" t="s">
        <v>168</v>
      </c>
      <c s="29" t="s">
        <v>169</v>
      </c>
      <c s="25" t="s">
        <v>46</v>
      </c>
      <c s="30" t="s">
        <v>170</v>
      </c>
      <c s="31" t="s">
        <v>131</v>
      </c>
      <c s="32">
        <v>312</v>
      </c>
      <c s="33">
        <v>0</v>
      </c>
      <c s="33">
        <f>ROUND(ROUND(H68,2)*ROUND(G68,3),2)</f>
      </c>
      <c r="O68">
        <f>(I68*21)/100</f>
      </c>
      <c t="s">
        <v>22</v>
      </c>
    </row>
    <row r="69" spans="1:5" ht="25.5">
      <c r="A69" s="34" t="s">
        <v>49</v>
      </c>
      <c r="E69" s="35" t="s">
        <v>171</v>
      </c>
    </row>
    <row r="70" spans="1:5" ht="12.75">
      <c r="A70" s="36" t="s">
        <v>51</v>
      </c>
      <c r="E70" s="37" t="s">
        <v>172</v>
      </c>
    </row>
    <row r="71" spans="1:5" ht="140.25">
      <c r="A71" t="s">
        <v>52</v>
      </c>
      <c r="E71" s="35" t="s">
        <v>173</v>
      </c>
    </row>
    <row r="72" spans="1:16" ht="12.75">
      <c r="A72" s="25" t="s">
        <v>44</v>
      </c>
      <c s="29" t="s">
        <v>174</v>
      </c>
      <c s="29" t="s">
        <v>175</v>
      </c>
      <c s="25" t="s">
        <v>46</v>
      </c>
      <c s="30" t="s">
        <v>176</v>
      </c>
      <c s="31" t="s">
        <v>108</v>
      </c>
      <c s="32">
        <v>78</v>
      </c>
      <c s="33">
        <v>0</v>
      </c>
      <c s="33">
        <f>ROUND(ROUND(H72,2)*ROUND(G72,3),2)</f>
      </c>
      <c r="O72">
        <f>(I72*21)/100</f>
      </c>
      <c t="s">
        <v>22</v>
      </c>
    </row>
    <row r="73" spans="1:5" ht="25.5">
      <c r="A73" s="34" t="s">
        <v>49</v>
      </c>
      <c r="E73" s="35" t="s">
        <v>177</v>
      </c>
    </row>
    <row r="74" spans="1:5" ht="12.75">
      <c r="A74" s="36" t="s">
        <v>51</v>
      </c>
      <c r="E74" s="37" t="s">
        <v>178</v>
      </c>
    </row>
    <row r="75" spans="1:5" ht="76.5">
      <c r="A75" t="s">
        <v>52</v>
      </c>
      <c r="E75" s="35" t="s">
        <v>179</v>
      </c>
    </row>
    <row r="76" spans="1:16" ht="12.75">
      <c r="A76" s="25" t="s">
        <v>44</v>
      </c>
      <c s="29" t="s">
        <v>180</v>
      </c>
      <c s="29" t="s">
        <v>181</v>
      </c>
      <c s="25" t="s">
        <v>46</v>
      </c>
      <c s="30" t="s">
        <v>182</v>
      </c>
      <c s="31" t="s">
        <v>108</v>
      </c>
      <c s="32">
        <v>2.625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38.25">
      <c r="A77" s="34" t="s">
        <v>49</v>
      </c>
      <c r="E77" s="35" t="s">
        <v>183</v>
      </c>
    </row>
    <row r="78" spans="1:5" ht="12.75">
      <c r="A78" s="36" t="s">
        <v>51</v>
      </c>
      <c r="E78" s="37" t="s">
        <v>184</v>
      </c>
    </row>
    <row r="79" spans="1:5" ht="102">
      <c r="A79" t="s">
        <v>52</v>
      </c>
      <c r="E79" s="35" t="s">
        <v>185</v>
      </c>
    </row>
    <row r="80" spans="1:16" ht="12.75">
      <c r="A80" s="25" t="s">
        <v>44</v>
      </c>
      <c s="29" t="s">
        <v>186</v>
      </c>
      <c s="29" t="s">
        <v>187</v>
      </c>
      <c s="25" t="s">
        <v>46</v>
      </c>
      <c s="30" t="s">
        <v>188</v>
      </c>
      <c s="31" t="s">
        <v>108</v>
      </c>
      <c s="32">
        <v>116.675</v>
      </c>
      <c s="33">
        <v>0</v>
      </c>
      <c s="33">
        <f>ROUND(ROUND(H80,2)*ROUND(G80,3),2)</f>
      </c>
      <c r="O80">
        <f>(I80*21)/100</f>
      </c>
      <c t="s">
        <v>22</v>
      </c>
    </row>
    <row r="81" spans="1:5" ht="25.5">
      <c r="A81" s="34" t="s">
        <v>49</v>
      </c>
      <c r="E81" s="35" t="s">
        <v>189</v>
      </c>
    </row>
    <row r="82" spans="1:5" ht="12.75">
      <c r="A82" s="36" t="s">
        <v>51</v>
      </c>
      <c r="E82" s="37" t="s">
        <v>190</v>
      </c>
    </row>
    <row r="83" spans="1:5" ht="102">
      <c r="A83" t="s">
        <v>52</v>
      </c>
      <c r="E83" s="35" t="s">
        <v>185</v>
      </c>
    </row>
    <row r="84" spans="1:16" ht="12.75">
      <c r="A84" s="25" t="s">
        <v>44</v>
      </c>
      <c s="29" t="s">
        <v>191</v>
      </c>
      <c s="29" t="s">
        <v>192</v>
      </c>
      <c s="25" t="s">
        <v>46</v>
      </c>
      <c s="30" t="s">
        <v>193</v>
      </c>
      <c s="31" t="s">
        <v>131</v>
      </c>
      <c s="32">
        <v>10303</v>
      </c>
      <c s="33">
        <v>0</v>
      </c>
      <c s="33">
        <f>ROUND(ROUND(H84,2)*ROUND(G84,3),2)</f>
      </c>
      <c r="O84">
        <f>(I84*21)/100</f>
      </c>
      <c t="s">
        <v>22</v>
      </c>
    </row>
    <row r="85" spans="1:5" ht="12.75">
      <c r="A85" s="34" t="s">
        <v>49</v>
      </c>
      <c r="E85" s="35" t="s">
        <v>194</v>
      </c>
    </row>
    <row r="86" spans="1:5" ht="12.75">
      <c r="A86" s="36" t="s">
        <v>51</v>
      </c>
      <c r="E86" s="37" t="s">
        <v>46</v>
      </c>
    </row>
    <row r="87" spans="1:5" ht="51">
      <c r="A87" t="s">
        <v>52</v>
      </c>
      <c r="E87" s="35" t="s">
        <v>195</v>
      </c>
    </row>
    <row r="88" spans="1:16" ht="12.75">
      <c r="A88" s="25" t="s">
        <v>44</v>
      </c>
      <c s="29" t="s">
        <v>196</v>
      </c>
      <c s="29" t="s">
        <v>197</v>
      </c>
      <c s="25" t="s">
        <v>46</v>
      </c>
      <c s="30" t="s">
        <v>198</v>
      </c>
      <c s="31" t="s">
        <v>131</v>
      </c>
      <c s="32">
        <v>10660.59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199</v>
      </c>
    </row>
    <row r="90" spans="1:5" ht="38.25">
      <c r="A90" s="36" t="s">
        <v>51</v>
      </c>
      <c r="E90" s="37" t="s">
        <v>200</v>
      </c>
    </row>
    <row r="91" spans="1:5" ht="51">
      <c r="A91" t="s">
        <v>52</v>
      </c>
      <c r="E91" s="35" t="s">
        <v>195</v>
      </c>
    </row>
    <row r="92" spans="1:16" ht="12.75">
      <c r="A92" s="25" t="s">
        <v>44</v>
      </c>
      <c s="29" t="s">
        <v>201</v>
      </c>
      <c s="29" t="s">
        <v>202</v>
      </c>
      <c s="25" t="s">
        <v>46</v>
      </c>
      <c s="30" t="s">
        <v>203</v>
      </c>
      <c s="31" t="s">
        <v>108</v>
      </c>
      <c s="32">
        <v>517.575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204</v>
      </c>
    </row>
    <row r="94" spans="1:5" ht="38.25">
      <c r="A94" s="36" t="s">
        <v>51</v>
      </c>
      <c r="E94" s="37" t="s">
        <v>205</v>
      </c>
    </row>
    <row r="95" spans="1:5" ht="140.25">
      <c r="A95" t="s">
        <v>52</v>
      </c>
      <c r="E95" s="35" t="s">
        <v>206</v>
      </c>
    </row>
    <row r="96" spans="1:16" ht="12.75">
      <c r="A96" s="25" t="s">
        <v>44</v>
      </c>
      <c s="29" t="s">
        <v>207</v>
      </c>
      <c s="29" t="s">
        <v>208</v>
      </c>
      <c s="25" t="s">
        <v>46</v>
      </c>
      <c s="30" t="s">
        <v>209</v>
      </c>
      <c s="31" t="s">
        <v>108</v>
      </c>
      <c s="32">
        <v>636.725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210</v>
      </c>
    </row>
    <row r="98" spans="1:5" ht="25.5">
      <c r="A98" s="36" t="s">
        <v>51</v>
      </c>
      <c r="E98" s="37" t="s">
        <v>211</v>
      </c>
    </row>
    <row r="99" spans="1:5" ht="140.25">
      <c r="A99" t="s">
        <v>52</v>
      </c>
      <c r="E99" s="35" t="s">
        <v>206</v>
      </c>
    </row>
    <row r="100" spans="1:16" ht="12.75">
      <c r="A100" s="25" t="s">
        <v>44</v>
      </c>
      <c s="29" t="s">
        <v>212</v>
      </c>
      <c s="29" t="s">
        <v>213</v>
      </c>
      <c s="25" t="s">
        <v>46</v>
      </c>
      <c s="30" t="s">
        <v>214</v>
      </c>
      <c s="31" t="s">
        <v>108</v>
      </c>
      <c s="32">
        <v>15.6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25.5">
      <c r="A101" s="34" t="s">
        <v>49</v>
      </c>
      <c r="E101" s="35" t="s">
        <v>215</v>
      </c>
    </row>
    <row r="102" spans="1:5" ht="12.75">
      <c r="A102" s="36" t="s">
        <v>51</v>
      </c>
      <c r="E102" s="37" t="s">
        <v>216</v>
      </c>
    </row>
    <row r="103" spans="1:5" ht="140.25">
      <c r="A103" t="s">
        <v>52</v>
      </c>
      <c r="E103" s="35" t="s">
        <v>206</v>
      </c>
    </row>
    <row r="104" spans="1:16" ht="12.75">
      <c r="A104" s="25" t="s">
        <v>44</v>
      </c>
      <c s="29" t="s">
        <v>217</v>
      </c>
      <c s="29" t="s">
        <v>218</v>
      </c>
      <c s="25" t="s">
        <v>46</v>
      </c>
      <c s="30" t="s">
        <v>219</v>
      </c>
      <c s="31" t="s">
        <v>136</v>
      </c>
      <c s="32">
        <v>46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12.75">
      <c r="A105" s="34" t="s">
        <v>49</v>
      </c>
      <c r="E105" s="35" t="s">
        <v>220</v>
      </c>
    </row>
    <row r="106" spans="1:5" ht="12.75">
      <c r="A106" s="36" t="s">
        <v>51</v>
      </c>
      <c r="E106" s="37" t="s">
        <v>221</v>
      </c>
    </row>
    <row r="107" spans="1:5" ht="38.25">
      <c r="A107" t="s">
        <v>52</v>
      </c>
      <c r="E107" s="35" t="s">
        <v>222</v>
      </c>
    </row>
    <row r="108" spans="1:18" ht="12.75" customHeight="1">
      <c r="A108" s="6" t="s">
        <v>42</v>
      </c>
      <c s="6"/>
      <c s="40" t="s">
        <v>39</v>
      </c>
      <c s="6"/>
      <c s="27" t="s">
        <v>223</v>
      </c>
      <c s="6"/>
      <c s="6"/>
      <c s="6"/>
      <c s="41">
        <f>0+Q108</f>
      </c>
      <c r="O108">
        <f>0+R108</f>
      </c>
      <c r="Q108">
        <f>0+I109</f>
      </c>
      <c>
        <f>0+O109</f>
      </c>
    </row>
    <row r="109" spans="1:16" ht="12.75">
      <c r="A109" s="25" t="s">
        <v>44</v>
      </c>
      <c s="29" t="s">
        <v>224</v>
      </c>
      <c s="29" t="s">
        <v>225</v>
      </c>
      <c s="25" t="s">
        <v>46</v>
      </c>
      <c s="30" t="s">
        <v>226</v>
      </c>
      <c s="31" t="s">
        <v>136</v>
      </c>
      <c s="32">
        <v>205</v>
      </c>
      <c s="33">
        <v>0</v>
      </c>
      <c s="33">
        <f>ROUND(ROUND(H109,2)*ROUND(G109,3),2)</f>
      </c>
      <c r="O109">
        <f>(I109*21)/100</f>
      </c>
      <c t="s">
        <v>22</v>
      </c>
    </row>
    <row r="110" spans="1:5" ht="12.75">
      <c r="A110" s="34" t="s">
        <v>49</v>
      </c>
      <c r="E110" s="35" t="s">
        <v>227</v>
      </c>
    </row>
    <row r="111" spans="1:5" ht="38.25">
      <c r="A111" s="36" t="s">
        <v>51</v>
      </c>
      <c r="E111" s="37" t="s">
        <v>228</v>
      </c>
    </row>
    <row r="112" spans="1:5" ht="25.5">
      <c r="A112" t="s">
        <v>52</v>
      </c>
      <c r="E112" s="35" t="s">
        <v>229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0+O8+O21+O82+O91+O104+O149+O170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230</v>
      </c>
      <c s="38">
        <f>0+I8+I21+I82+I91+I104+I149+I170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230</v>
      </c>
      <c s="6"/>
      <c s="18" t="s">
        <v>231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232</v>
      </c>
      <c s="25" t="s">
        <v>46</v>
      </c>
      <c s="30" t="s">
        <v>233</v>
      </c>
      <c s="31" t="s">
        <v>98</v>
      </c>
      <c s="32">
        <v>1.651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25.5">
      <c r="A11" s="36" t="s">
        <v>51</v>
      </c>
      <c r="E11" s="37" t="s">
        <v>234</v>
      </c>
    </row>
    <row r="12" spans="1:5" ht="25.5">
      <c r="A12" t="s">
        <v>52</v>
      </c>
      <c r="E12" s="35" t="s">
        <v>101</v>
      </c>
    </row>
    <row r="13" spans="1:16" ht="12.75">
      <c r="A13" s="25" t="s">
        <v>44</v>
      </c>
      <c s="29" t="s">
        <v>22</v>
      </c>
      <c s="29" t="s">
        <v>96</v>
      </c>
      <c s="25" t="s">
        <v>46</v>
      </c>
      <c s="30" t="s">
        <v>97</v>
      </c>
      <c s="31" t="s">
        <v>98</v>
      </c>
      <c s="32">
        <v>509.153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99</v>
      </c>
    </row>
    <row r="15" spans="1:5" ht="25.5">
      <c r="A15" s="36" t="s">
        <v>51</v>
      </c>
      <c r="E15" s="37" t="s">
        <v>235</v>
      </c>
    </row>
    <row r="16" spans="1:5" ht="25.5">
      <c r="A16" t="s">
        <v>52</v>
      </c>
      <c r="E16" s="35" t="s">
        <v>101</v>
      </c>
    </row>
    <row r="17" spans="1:16" ht="12.75">
      <c r="A17" s="25" t="s">
        <v>44</v>
      </c>
      <c s="29" t="s">
        <v>21</v>
      </c>
      <c s="29" t="s">
        <v>102</v>
      </c>
      <c s="25" t="s">
        <v>46</v>
      </c>
      <c s="30" t="s">
        <v>103</v>
      </c>
      <c s="31" t="s">
        <v>98</v>
      </c>
      <c s="32">
        <v>1796.61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89.25">
      <c r="A19" s="36" t="s">
        <v>51</v>
      </c>
      <c r="E19" s="37" t="s">
        <v>236</v>
      </c>
    </row>
    <row r="20" spans="1:5" ht="25.5">
      <c r="A20" t="s">
        <v>52</v>
      </c>
      <c r="E20" s="35" t="s">
        <v>101</v>
      </c>
    </row>
    <row r="21" spans="1:18" ht="12.75" customHeight="1">
      <c r="A21" s="6" t="s">
        <v>42</v>
      </c>
      <c s="6"/>
      <c s="40" t="s">
        <v>28</v>
      </c>
      <c s="6"/>
      <c s="27" t="s">
        <v>105</v>
      </c>
      <c s="6"/>
      <c s="6"/>
      <c s="6"/>
      <c s="41">
        <f>0+Q21</f>
      </c>
      <c r="O21">
        <f>0+R21</f>
      </c>
      <c r="Q21">
        <f>0+I22+I26+I30+I34+I38+I42+I46+I50+I54+I58+I62+I66+I70+I74+I78</f>
      </c>
      <c>
        <f>0+O22+O26+O30+O34+O38+O42+O46+O50+O54+O58+O62+O66+O70+O74+O78</f>
      </c>
    </row>
    <row r="22" spans="1:16" ht="12.75">
      <c r="A22" s="25" t="s">
        <v>44</v>
      </c>
      <c s="29" t="s">
        <v>32</v>
      </c>
      <c s="29" t="s">
        <v>237</v>
      </c>
      <c s="25" t="s">
        <v>46</v>
      </c>
      <c s="30" t="s">
        <v>238</v>
      </c>
      <c s="31" t="s">
        <v>108</v>
      </c>
      <c s="32">
        <v>0.688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239</v>
      </c>
    </row>
    <row r="24" spans="1:5" ht="12.75">
      <c r="A24" s="36" t="s">
        <v>51</v>
      </c>
      <c r="E24" s="37" t="s">
        <v>240</v>
      </c>
    </row>
    <row r="25" spans="1:5" ht="63.75">
      <c r="A25" t="s">
        <v>52</v>
      </c>
      <c r="E25" s="35" t="s">
        <v>111</v>
      </c>
    </row>
    <row r="26" spans="1:16" ht="12.75">
      <c r="A26" s="25" t="s">
        <v>44</v>
      </c>
      <c s="29" t="s">
        <v>34</v>
      </c>
      <c s="29" t="s">
        <v>241</v>
      </c>
      <c s="25" t="s">
        <v>46</v>
      </c>
      <c s="30" t="s">
        <v>242</v>
      </c>
      <c s="31" t="s">
        <v>108</v>
      </c>
      <c s="32">
        <v>142.42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38.25">
      <c r="A27" s="34" t="s">
        <v>49</v>
      </c>
      <c r="E27" s="35" t="s">
        <v>243</v>
      </c>
    </row>
    <row r="28" spans="1:5" ht="12.75">
      <c r="A28" s="36" t="s">
        <v>51</v>
      </c>
      <c r="E28" s="37" t="s">
        <v>244</v>
      </c>
    </row>
    <row r="29" spans="1:5" ht="63.75">
      <c r="A29" t="s">
        <v>52</v>
      </c>
      <c r="E29" s="35" t="s">
        <v>111</v>
      </c>
    </row>
    <row r="30" spans="1:16" ht="25.5">
      <c r="A30" s="25" t="s">
        <v>44</v>
      </c>
      <c s="29" t="s">
        <v>36</v>
      </c>
      <c s="29" t="s">
        <v>112</v>
      </c>
      <c s="25" t="s">
        <v>46</v>
      </c>
      <c s="30" t="s">
        <v>113</v>
      </c>
      <c s="31" t="s">
        <v>108</v>
      </c>
      <c s="32">
        <v>231.433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38.25">
      <c r="A31" s="34" t="s">
        <v>49</v>
      </c>
      <c r="E31" s="35" t="s">
        <v>245</v>
      </c>
    </row>
    <row r="32" spans="1:5" ht="12.75">
      <c r="A32" s="36" t="s">
        <v>51</v>
      </c>
      <c r="E32" s="37" t="s">
        <v>246</v>
      </c>
    </row>
    <row r="33" spans="1:5" ht="63.75">
      <c r="A33" t="s">
        <v>52</v>
      </c>
      <c r="E33" s="35" t="s">
        <v>111</v>
      </c>
    </row>
    <row r="34" spans="1:16" ht="12.75">
      <c r="A34" s="25" t="s">
        <v>44</v>
      </c>
      <c s="29" t="s">
        <v>72</v>
      </c>
      <c s="29" t="s">
        <v>116</v>
      </c>
      <c s="25" t="s">
        <v>46</v>
      </c>
      <c s="30" t="s">
        <v>117</v>
      </c>
      <c s="31" t="s">
        <v>108</v>
      </c>
      <c s="32">
        <v>749.363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118</v>
      </c>
    </row>
    <row r="36" spans="1:5" ht="38.25">
      <c r="A36" s="36" t="s">
        <v>51</v>
      </c>
      <c r="E36" s="37" t="s">
        <v>247</v>
      </c>
    </row>
    <row r="37" spans="1:5" ht="63.75">
      <c r="A37" t="s">
        <v>52</v>
      </c>
      <c r="E37" s="35" t="s">
        <v>111</v>
      </c>
    </row>
    <row r="38" spans="1:16" ht="12.75">
      <c r="A38" s="25" t="s">
        <v>44</v>
      </c>
      <c s="29" t="s">
        <v>78</v>
      </c>
      <c s="29" t="s">
        <v>120</v>
      </c>
      <c s="25" t="s">
        <v>46</v>
      </c>
      <c s="30" t="s">
        <v>121</v>
      </c>
      <c s="31" t="s">
        <v>108</v>
      </c>
      <c s="32">
        <v>336.05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38.25">
      <c r="A39" s="34" t="s">
        <v>49</v>
      </c>
      <c r="E39" s="35" t="s">
        <v>248</v>
      </c>
    </row>
    <row r="40" spans="1:5" ht="38.25">
      <c r="A40" s="36" t="s">
        <v>51</v>
      </c>
      <c r="E40" s="37" t="s">
        <v>249</v>
      </c>
    </row>
    <row r="41" spans="1:5" ht="369.75">
      <c r="A41" t="s">
        <v>52</v>
      </c>
      <c r="E41" s="35" t="s">
        <v>124</v>
      </c>
    </row>
    <row r="42" spans="1:16" ht="12.75">
      <c r="A42" s="25" t="s">
        <v>44</v>
      </c>
      <c s="29" t="s">
        <v>39</v>
      </c>
      <c s="29" t="s">
        <v>129</v>
      </c>
      <c s="25" t="s">
        <v>46</v>
      </c>
      <c s="30" t="s">
        <v>130</v>
      </c>
      <c s="31" t="s">
        <v>131</v>
      </c>
      <c s="32">
        <v>929.5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38.25">
      <c r="A43" s="34" t="s">
        <v>49</v>
      </c>
      <c r="E43" s="35" t="s">
        <v>132</v>
      </c>
    </row>
    <row r="44" spans="1:5" ht="12.75">
      <c r="A44" s="36" t="s">
        <v>51</v>
      </c>
      <c r="E44" s="37" t="s">
        <v>250</v>
      </c>
    </row>
    <row r="45" spans="1:5" ht="63.75">
      <c r="A45" t="s">
        <v>52</v>
      </c>
      <c r="E45" s="35" t="s">
        <v>133</v>
      </c>
    </row>
    <row r="46" spans="1:16" ht="12.75">
      <c r="A46" s="25" t="s">
        <v>44</v>
      </c>
      <c s="29" t="s">
        <v>41</v>
      </c>
      <c s="29" t="s">
        <v>134</v>
      </c>
      <c s="25" t="s">
        <v>46</v>
      </c>
      <c s="30" t="s">
        <v>135</v>
      </c>
      <c s="31" t="s">
        <v>136</v>
      </c>
      <c s="32">
        <v>1107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38.25">
      <c r="A47" s="34" t="s">
        <v>49</v>
      </c>
      <c r="E47" s="35" t="s">
        <v>137</v>
      </c>
    </row>
    <row r="48" spans="1:5" ht="12.75">
      <c r="A48" s="36" t="s">
        <v>51</v>
      </c>
      <c r="E48" s="37" t="s">
        <v>251</v>
      </c>
    </row>
    <row r="49" spans="1:5" ht="63.75">
      <c r="A49" t="s">
        <v>52</v>
      </c>
      <c r="E49" s="35" t="s">
        <v>133</v>
      </c>
    </row>
    <row r="50" spans="1:16" ht="12.75">
      <c r="A50" s="25" t="s">
        <v>44</v>
      </c>
      <c s="29" t="s">
        <v>90</v>
      </c>
      <c s="29" t="s">
        <v>252</v>
      </c>
      <c s="25" t="s">
        <v>46</v>
      </c>
      <c s="30" t="s">
        <v>253</v>
      </c>
      <c s="31" t="s">
        <v>83</v>
      </c>
      <c s="32">
        <v>1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46</v>
      </c>
    </row>
    <row r="52" spans="1:5" ht="12.75">
      <c r="A52" s="36" t="s">
        <v>51</v>
      </c>
      <c r="E52" s="37" t="s">
        <v>46</v>
      </c>
    </row>
    <row r="53" spans="1:5" ht="63.75">
      <c r="A53" t="s">
        <v>52</v>
      </c>
      <c r="E53" s="35" t="s">
        <v>133</v>
      </c>
    </row>
    <row r="54" spans="1:16" ht="12.75">
      <c r="A54" s="25" t="s">
        <v>44</v>
      </c>
      <c s="29" t="s">
        <v>148</v>
      </c>
      <c s="29" t="s">
        <v>254</v>
      </c>
      <c s="25" t="s">
        <v>46</v>
      </c>
      <c s="30" t="s">
        <v>255</v>
      </c>
      <c s="31" t="s">
        <v>108</v>
      </c>
      <c s="32">
        <v>1.86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38.25">
      <c r="A55" s="34" t="s">
        <v>49</v>
      </c>
      <c r="E55" s="35" t="s">
        <v>256</v>
      </c>
    </row>
    <row r="56" spans="1:5" ht="12.75">
      <c r="A56" s="36" t="s">
        <v>51</v>
      </c>
      <c r="E56" s="37" t="s">
        <v>257</v>
      </c>
    </row>
    <row r="57" spans="1:5" ht="318.75">
      <c r="A57" t="s">
        <v>52</v>
      </c>
      <c r="E57" s="35" t="s">
        <v>258</v>
      </c>
    </row>
    <row r="58" spans="1:16" ht="12.75">
      <c r="A58" s="25" t="s">
        <v>44</v>
      </c>
      <c s="29" t="s">
        <v>154</v>
      </c>
      <c s="29" t="s">
        <v>259</v>
      </c>
      <c s="25" t="s">
        <v>46</v>
      </c>
      <c s="30" t="s">
        <v>260</v>
      </c>
      <c s="31" t="s">
        <v>108</v>
      </c>
      <c s="32">
        <v>144.22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76.5">
      <c r="A59" s="34" t="s">
        <v>49</v>
      </c>
      <c r="E59" s="35" t="s">
        <v>261</v>
      </c>
    </row>
    <row r="60" spans="1:5" ht="38.25">
      <c r="A60" s="36" t="s">
        <v>51</v>
      </c>
      <c r="E60" s="37" t="s">
        <v>262</v>
      </c>
    </row>
    <row r="61" spans="1:5" ht="318.75">
      <c r="A61" t="s">
        <v>52</v>
      </c>
      <c r="E61" s="35" t="s">
        <v>258</v>
      </c>
    </row>
    <row r="62" spans="1:16" ht="12.75">
      <c r="A62" s="25" t="s">
        <v>44</v>
      </c>
      <c s="29" t="s">
        <v>161</v>
      </c>
      <c s="29" t="s">
        <v>139</v>
      </c>
      <c s="25" t="s">
        <v>46</v>
      </c>
      <c s="30" t="s">
        <v>140</v>
      </c>
      <c s="31" t="s">
        <v>108</v>
      </c>
      <c s="32">
        <v>482.13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141</v>
      </c>
    </row>
    <row r="64" spans="1:5" ht="51">
      <c r="A64" s="36" t="s">
        <v>51</v>
      </c>
      <c r="E64" s="37" t="s">
        <v>263</v>
      </c>
    </row>
    <row r="65" spans="1:5" ht="191.25">
      <c r="A65" t="s">
        <v>52</v>
      </c>
      <c r="E65" s="35" t="s">
        <v>143</v>
      </c>
    </row>
    <row r="66" spans="1:16" ht="12.75">
      <c r="A66" s="25" t="s">
        <v>44</v>
      </c>
      <c s="29" t="s">
        <v>264</v>
      </c>
      <c s="29" t="s">
        <v>149</v>
      </c>
      <c s="25" t="s">
        <v>46</v>
      </c>
      <c s="30" t="s">
        <v>150</v>
      </c>
      <c s="31" t="s">
        <v>108</v>
      </c>
      <c s="32">
        <v>334.45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25.5">
      <c r="A67" s="34" t="s">
        <v>49</v>
      </c>
      <c r="E67" s="35" t="s">
        <v>151</v>
      </c>
    </row>
    <row r="68" spans="1:5" ht="12.75">
      <c r="A68" s="36" t="s">
        <v>51</v>
      </c>
      <c r="E68" s="37" t="s">
        <v>265</v>
      </c>
    </row>
    <row r="69" spans="1:5" ht="242.25">
      <c r="A69" t="s">
        <v>52</v>
      </c>
      <c r="E69" s="35" t="s">
        <v>153</v>
      </c>
    </row>
    <row r="70" spans="1:16" ht="12.75">
      <c r="A70" s="25" t="s">
        <v>44</v>
      </c>
      <c s="29" t="s">
        <v>266</v>
      </c>
      <c s="29" t="s">
        <v>267</v>
      </c>
      <c s="25" t="s">
        <v>46</v>
      </c>
      <c s="30" t="s">
        <v>268</v>
      </c>
      <c s="31" t="s">
        <v>108</v>
      </c>
      <c s="32">
        <v>142.42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25.5">
      <c r="A71" s="34" t="s">
        <v>49</v>
      </c>
      <c r="E71" s="35" t="s">
        <v>269</v>
      </c>
    </row>
    <row r="72" spans="1:5" ht="12.75">
      <c r="A72" s="36" t="s">
        <v>51</v>
      </c>
      <c r="E72" s="37" t="s">
        <v>244</v>
      </c>
    </row>
    <row r="73" spans="1:5" ht="229.5">
      <c r="A73" t="s">
        <v>52</v>
      </c>
      <c r="E73" s="35" t="s">
        <v>270</v>
      </c>
    </row>
    <row r="74" spans="1:16" ht="12.75">
      <c r="A74" s="25" t="s">
        <v>44</v>
      </c>
      <c s="29" t="s">
        <v>271</v>
      </c>
      <c s="29" t="s">
        <v>272</v>
      </c>
      <c s="25" t="s">
        <v>46</v>
      </c>
      <c s="30" t="s">
        <v>273</v>
      </c>
      <c s="31" t="s">
        <v>108</v>
      </c>
      <c s="32">
        <v>3.244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12.75">
      <c r="A75" s="34" t="s">
        <v>49</v>
      </c>
      <c r="E75" s="35" t="s">
        <v>274</v>
      </c>
    </row>
    <row r="76" spans="1:5" ht="38.25">
      <c r="A76" s="36" t="s">
        <v>51</v>
      </c>
      <c r="E76" s="37" t="s">
        <v>275</v>
      </c>
    </row>
    <row r="77" spans="1:5" ht="255">
      <c r="A77" t="s">
        <v>52</v>
      </c>
      <c r="E77" s="35" t="s">
        <v>276</v>
      </c>
    </row>
    <row r="78" spans="1:16" ht="12.75">
      <c r="A78" s="25" t="s">
        <v>44</v>
      </c>
      <c s="29" t="s">
        <v>186</v>
      </c>
      <c s="29" t="s">
        <v>155</v>
      </c>
      <c s="25" t="s">
        <v>46</v>
      </c>
      <c s="30" t="s">
        <v>156</v>
      </c>
      <c s="31" t="s">
        <v>131</v>
      </c>
      <c s="32">
        <v>4.5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277</v>
      </c>
    </row>
    <row r="80" spans="1:5" ht="12.75">
      <c r="A80" s="36" t="s">
        <v>51</v>
      </c>
      <c r="E80" s="37" t="s">
        <v>278</v>
      </c>
    </row>
    <row r="81" spans="1:5" ht="25.5">
      <c r="A81" t="s">
        <v>52</v>
      </c>
      <c r="E81" s="35" t="s">
        <v>159</v>
      </c>
    </row>
    <row r="82" spans="1:18" ht="12.75" customHeight="1">
      <c r="A82" s="6" t="s">
        <v>42</v>
      </c>
      <c s="6"/>
      <c s="40" t="s">
        <v>22</v>
      </c>
      <c s="6"/>
      <c s="27" t="s">
        <v>160</v>
      </c>
      <c s="6"/>
      <c s="6"/>
      <c s="6"/>
      <c s="41">
        <f>0+Q82</f>
      </c>
      <c r="O82">
        <f>0+R82</f>
      </c>
      <c r="Q82">
        <f>0+I83+I87</f>
      </c>
      <c>
        <f>0+O83+O87</f>
      </c>
    </row>
    <row r="83" spans="1:16" ht="12.75">
      <c r="A83" s="25" t="s">
        <v>44</v>
      </c>
      <c s="29" t="s">
        <v>191</v>
      </c>
      <c s="29" t="s">
        <v>279</v>
      </c>
      <c s="25" t="s">
        <v>46</v>
      </c>
      <c s="30" t="s">
        <v>280</v>
      </c>
      <c s="31" t="s">
        <v>131</v>
      </c>
      <c s="32">
        <v>336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281</v>
      </c>
    </row>
    <row r="85" spans="1:5" ht="12.75">
      <c r="A85" s="36" t="s">
        <v>51</v>
      </c>
      <c r="E85" s="37" t="s">
        <v>282</v>
      </c>
    </row>
    <row r="86" spans="1:5" ht="25.5">
      <c r="A86" t="s">
        <v>52</v>
      </c>
      <c r="E86" s="35" t="s">
        <v>283</v>
      </c>
    </row>
    <row r="87" spans="1:16" ht="12.75">
      <c r="A87" s="25" t="s">
        <v>44</v>
      </c>
      <c s="29" t="s">
        <v>196</v>
      </c>
      <c s="29" t="s">
        <v>284</v>
      </c>
      <c s="25" t="s">
        <v>46</v>
      </c>
      <c s="30" t="s">
        <v>285</v>
      </c>
      <c s="31" t="s">
        <v>136</v>
      </c>
      <c s="32">
        <v>168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25.5">
      <c r="A88" s="34" t="s">
        <v>49</v>
      </c>
      <c r="E88" s="35" t="s">
        <v>286</v>
      </c>
    </row>
    <row r="89" spans="1:5" ht="12.75">
      <c r="A89" s="36" t="s">
        <v>51</v>
      </c>
      <c r="E89" s="37" t="s">
        <v>46</v>
      </c>
    </row>
    <row r="90" spans="1:5" ht="165.75">
      <c r="A90" t="s">
        <v>52</v>
      </c>
      <c r="E90" s="35" t="s">
        <v>287</v>
      </c>
    </row>
    <row r="91" spans="1:18" ht="12.75" customHeight="1">
      <c r="A91" s="6" t="s">
        <v>42</v>
      </c>
      <c s="6"/>
      <c s="40" t="s">
        <v>32</v>
      </c>
      <c s="6"/>
      <c s="27" t="s">
        <v>288</v>
      </c>
      <c s="6"/>
      <c s="6"/>
      <c s="6"/>
      <c s="41">
        <f>0+Q91</f>
      </c>
      <c r="O91">
        <f>0+R91</f>
      </c>
      <c r="Q91">
        <f>0+I92+I96+I100</f>
      </c>
      <c>
        <f>0+O92+O96+O100</f>
      </c>
    </row>
    <row r="92" spans="1:16" ht="12.75">
      <c r="A92" s="25" t="s">
        <v>44</v>
      </c>
      <c s="29" t="s">
        <v>201</v>
      </c>
      <c s="29" t="s">
        <v>289</v>
      </c>
      <c s="25" t="s">
        <v>46</v>
      </c>
      <c s="30" t="s">
        <v>290</v>
      </c>
      <c s="31" t="s">
        <v>108</v>
      </c>
      <c s="32">
        <v>0.144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291</v>
      </c>
    </row>
    <row r="94" spans="1:5" ht="12.75">
      <c r="A94" s="36" t="s">
        <v>51</v>
      </c>
      <c r="E94" s="37" t="s">
        <v>292</v>
      </c>
    </row>
    <row r="95" spans="1:5" ht="369.75">
      <c r="A95" t="s">
        <v>52</v>
      </c>
      <c r="E95" s="35" t="s">
        <v>293</v>
      </c>
    </row>
    <row r="96" spans="1:16" ht="12.75">
      <c r="A96" s="25" t="s">
        <v>44</v>
      </c>
      <c s="29" t="s">
        <v>207</v>
      </c>
      <c s="29" t="s">
        <v>294</v>
      </c>
      <c s="25" t="s">
        <v>46</v>
      </c>
      <c s="30" t="s">
        <v>295</v>
      </c>
      <c s="31" t="s">
        <v>108</v>
      </c>
      <c s="32">
        <v>0.8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296</v>
      </c>
    </row>
    <row r="98" spans="1:5" ht="12.75">
      <c r="A98" s="36" t="s">
        <v>51</v>
      </c>
      <c r="E98" s="37" t="s">
        <v>297</v>
      </c>
    </row>
    <row r="99" spans="1:5" ht="369.75">
      <c r="A99" t="s">
        <v>52</v>
      </c>
      <c r="E99" s="35" t="s">
        <v>293</v>
      </c>
    </row>
    <row r="100" spans="1:16" ht="12.75">
      <c r="A100" s="25" t="s">
        <v>44</v>
      </c>
      <c s="29" t="s">
        <v>212</v>
      </c>
      <c s="29" t="s">
        <v>298</v>
      </c>
      <c s="25" t="s">
        <v>46</v>
      </c>
      <c s="30" t="s">
        <v>299</v>
      </c>
      <c s="31" t="s">
        <v>108</v>
      </c>
      <c s="32">
        <v>0.8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25.5">
      <c r="A101" s="34" t="s">
        <v>49</v>
      </c>
      <c r="E101" s="35" t="s">
        <v>300</v>
      </c>
    </row>
    <row r="102" spans="1:5" ht="12.75">
      <c r="A102" s="36" t="s">
        <v>51</v>
      </c>
      <c r="E102" s="37" t="s">
        <v>297</v>
      </c>
    </row>
    <row r="103" spans="1:5" ht="102">
      <c r="A103" t="s">
        <v>52</v>
      </c>
      <c r="E103" s="35" t="s">
        <v>301</v>
      </c>
    </row>
    <row r="104" spans="1:18" ht="12.75" customHeight="1">
      <c r="A104" s="6" t="s">
        <v>42</v>
      </c>
      <c s="6"/>
      <c s="40" t="s">
        <v>34</v>
      </c>
      <c s="6"/>
      <c s="27" t="s">
        <v>167</v>
      </c>
      <c s="6"/>
      <c s="6"/>
      <c s="6"/>
      <c s="41">
        <f>0+Q104</f>
      </c>
      <c r="O104">
        <f>0+R104</f>
      </c>
      <c r="Q104">
        <f>0+I105+I109+I113+I117+I121+I125+I129+I133+I137+I141+I145</f>
      </c>
      <c>
        <f>0+O105+O109+O113+O117+O121+O125+O129+O133+O137+O141+O145</f>
      </c>
    </row>
    <row r="105" spans="1:16" ht="12.75">
      <c r="A105" s="25" t="s">
        <v>44</v>
      </c>
      <c s="29" t="s">
        <v>217</v>
      </c>
      <c s="29" t="s">
        <v>181</v>
      </c>
      <c s="25" t="s">
        <v>46</v>
      </c>
      <c s="30" t="s">
        <v>182</v>
      </c>
      <c s="31" t="s">
        <v>108</v>
      </c>
      <c s="32">
        <v>3.02</v>
      </c>
      <c s="33">
        <v>0</v>
      </c>
      <c s="33">
        <f>ROUND(ROUND(H105,2)*ROUND(G105,3),2)</f>
      </c>
      <c r="O105">
        <f>(I105*21)/100</f>
      </c>
      <c t="s">
        <v>22</v>
      </c>
    </row>
    <row r="106" spans="1:5" ht="38.25">
      <c r="A106" s="34" t="s">
        <v>49</v>
      </c>
      <c r="E106" s="35" t="s">
        <v>183</v>
      </c>
    </row>
    <row r="107" spans="1:5" ht="12.75">
      <c r="A107" s="36" t="s">
        <v>51</v>
      </c>
      <c r="E107" s="37" t="s">
        <v>302</v>
      </c>
    </row>
    <row r="108" spans="1:5" ht="102">
      <c r="A108" t="s">
        <v>52</v>
      </c>
      <c r="E108" s="35" t="s">
        <v>185</v>
      </c>
    </row>
    <row r="109" spans="1:16" ht="12.75">
      <c r="A109" s="25" t="s">
        <v>44</v>
      </c>
      <c s="29" t="s">
        <v>224</v>
      </c>
      <c s="29" t="s">
        <v>303</v>
      </c>
      <c s="25" t="s">
        <v>46</v>
      </c>
      <c s="30" t="s">
        <v>304</v>
      </c>
      <c s="31" t="s">
        <v>108</v>
      </c>
      <c s="32">
        <v>1566.62</v>
      </c>
      <c s="33">
        <v>0</v>
      </c>
      <c s="33">
        <f>ROUND(ROUND(H109,2)*ROUND(G109,3),2)</f>
      </c>
      <c r="O109">
        <f>(I109*21)/100</f>
      </c>
      <c t="s">
        <v>22</v>
      </c>
    </row>
    <row r="110" spans="1:5" ht="114.75">
      <c r="A110" s="34" t="s">
        <v>49</v>
      </c>
      <c r="E110" s="35" t="s">
        <v>305</v>
      </c>
    </row>
    <row r="111" spans="1:5" ht="12.75">
      <c r="A111" s="36" t="s">
        <v>51</v>
      </c>
      <c r="E111" s="37" t="s">
        <v>306</v>
      </c>
    </row>
    <row r="112" spans="1:5" ht="76.5">
      <c r="A112" t="s">
        <v>52</v>
      </c>
      <c r="E112" s="35" t="s">
        <v>307</v>
      </c>
    </row>
    <row r="113" spans="1:16" ht="12.75">
      <c r="A113" s="25" t="s">
        <v>44</v>
      </c>
      <c s="29" t="s">
        <v>168</v>
      </c>
      <c s="29" t="s">
        <v>187</v>
      </c>
      <c s="25" t="s">
        <v>46</v>
      </c>
      <c s="30" t="s">
        <v>188</v>
      </c>
      <c s="31" t="s">
        <v>108</v>
      </c>
      <c s="32">
        <v>92.95</v>
      </c>
      <c s="33">
        <v>0</v>
      </c>
      <c s="33">
        <f>ROUND(ROUND(H113,2)*ROUND(G113,3),2)</f>
      </c>
      <c r="O113">
        <f>(I113*21)/100</f>
      </c>
      <c t="s">
        <v>22</v>
      </c>
    </row>
    <row r="114" spans="1:5" ht="25.5">
      <c r="A114" s="34" t="s">
        <v>49</v>
      </c>
      <c r="E114" s="35" t="s">
        <v>189</v>
      </c>
    </row>
    <row r="115" spans="1:5" ht="12.75">
      <c r="A115" s="36" t="s">
        <v>51</v>
      </c>
      <c r="E115" s="37" t="s">
        <v>308</v>
      </c>
    </row>
    <row r="116" spans="1:5" ht="102">
      <c r="A116" t="s">
        <v>52</v>
      </c>
      <c r="E116" s="35" t="s">
        <v>185</v>
      </c>
    </row>
    <row r="117" spans="1:16" ht="12.75">
      <c r="A117" s="25" t="s">
        <v>44</v>
      </c>
      <c s="29" t="s">
        <v>174</v>
      </c>
      <c s="29" t="s">
        <v>192</v>
      </c>
      <c s="25" t="s">
        <v>46</v>
      </c>
      <c s="30" t="s">
        <v>193</v>
      </c>
      <c s="31" t="s">
        <v>131</v>
      </c>
      <c s="32">
        <v>7121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194</v>
      </c>
    </row>
    <row r="119" spans="1:5" ht="12.75">
      <c r="A119" s="36" t="s">
        <v>51</v>
      </c>
      <c r="E119" s="37" t="s">
        <v>46</v>
      </c>
    </row>
    <row r="120" spans="1:5" ht="51">
      <c r="A120" t="s">
        <v>52</v>
      </c>
      <c r="E120" s="35" t="s">
        <v>195</v>
      </c>
    </row>
    <row r="121" spans="1:16" ht="12.75">
      <c r="A121" s="25" t="s">
        <v>44</v>
      </c>
      <c s="29" t="s">
        <v>309</v>
      </c>
      <c s="29" t="s">
        <v>197</v>
      </c>
      <c s="25" t="s">
        <v>46</v>
      </c>
      <c s="30" t="s">
        <v>198</v>
      </c>
      <c s="31" t="s">
        <v>131</v>
      </c>
      <c s="32">
        <v>397.5</v>
      </c>
      <c s="33">
        <v>0</v>
      </c>
      <c s="33">
        <f>ROUND(ROUND(H121,2)*ROUND(G121,3),2)</f>
      </c>
      <c r="O121">
        <f>(I121*21)/100</f>
      </c>
      <c t="s">
        <v>22</v>
      </c>
    </row>
    <row r="122" spans="1:5" ht="12.75">
      <c r="A122" s="34" t="s">
        <v>49</v>
      </c>
      <c r="E122" s="35" t="s">
        <v>199</v>
      </c>
    </row>
    <row r="123" spans="1:5" ht="12.75">
      <c r="A123" s="36" t="s">
        <v>51</v>
      </c>
      <c r="E123" s="37" t="s">
        <v>310</v>
      </c>
    </row>
    <row r="124" spans="1:5" ht="51">
      <c r="A124" t="s">
        <v>52</v>
      </c>
      <c r="E124" s="35" t="s">
        <v>195</v>
      </c>
    </row>
    <row r="125" spans="1:16" ht="12.75">
      <c r="A125" s="25" t="s">
        <v>44</v>
      </c>
      <c s="29" t="s">
        <v>311</v>
      </c>
      <c s="29" t="s">
        <v>202</v>
      </c>
      <c s="25" t="s">
        <v>46</v>
      </c>
      <c s="30" t="s">
        <v>203</v>
      </c>
      <c s="31" t="s">
        <v>108</v>
      </c>
      <c s="32">
        <v>300.74</v>
      </c>
      <c s="33">
        <v>0</v>
      </c>
      <c s="33">
        <f>ROUND(ROUND(H125,2)*ROUND(G125,3),2)</f>
      </c>
      <c r="O125">
        <f>(I125*21)/100</f>
      </c>
      <c t="s">
        <v>22</v>
      </c>
    </row>
    <row r="126" spans="1:5" ht="12.75">
      <c r="A126" s="34" t="s">
        <v>49</v>
      </c>
      <c r="E126" s="35" t="s">
        <v>204</v>
      </c>
    </row>
    <row r="127" spans="1:5" ht="38.25">
      <c r="A127" s="36" t="s">
        <v>51</v>
      </c>
      <c r="E127" s="37" t="s">
        <v>312</v>
      </c>
    </row>
    <row r="128" spans="1:5" ht="140.25">
      <c r="A128" t="s">
        <v>52</v>
      </c>
      <c r="E128" s="35" t="s">
        <v>206</v>
      </c>
    </row>
    <row r="129" spans="1:16" ht="12.75">
      <c r="A129" s="25" t="s">
        <v>44</v>
      </c>
      <c s="29" t="s">
        <v>313</v>
      </c>
      <c s="29" t="s">
        <v>208</v>
      </c>
      <c s="25" t="s">
        <v>46</v>
      </c>
      <c s="30" t="s">
        <v>209</v>
      </c>
      <c s="31" t="s">
        <v>108</v>
      </c>
      <c s="32">
        <v>440.078</v>
      </c>
      <c s="33">
        <v>0</v>
      </c>
      <c s="33">
        <f>ROUND(ROUND(H129,2)*ROUND(G129,3),2)</f>
      </c>
      <c r="O129">
        <f>(I129*21)/100</f>
      </c>
      <c t="s">
        <v>22</v>
      </c>
    </row>
    <row r="130" spans="1:5" ht="12.75">
      <c r="A130" s="34" t="s">
        <v>49</v>
      </c>
      <c r="E130" s="35" t="s">
        <v>314</v>
      </c>
    </row>
    <row r="131" spans="1:5" ht="25.5">
      <c r="A131" s="36" t="s">
        <v>51</v>
      </c>
      <c r="E131" s="37" t="s">
        <v>315</v>
      </c>
    </row>
    <row r="132" spans="1:5" ht="140.25">
      <c r="A132" t="s">
        <v>52</v>
      </c>
      <c r="E132" s="35" t="s">
        <v>206</v>
      </c>
    </row>
    <row r="133" spans="1:16" ht="12.75">
      <c r="A133" s="25" t="s">
        <v>44</v>
      </c>
      <c s="29" t="s">
        <v>316</v>
      </c>
      <c s="29" t="s">
        <v>213</v>
      </c>
      <c s="25" t="s">
        <v>46</v>
      </c>
      <c s="30" t="s">
        <v>214</v>
      </c>
      <c s="31" t="s">
        <v>108</v>
      </c>
      <c s="32">
        <v>373.853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12.75">
      <c r="A134" s="34" t="s">
        <v>49</v>
      </c>
      <c r="E134" s="35" t="s">
        <v>317</v>
      </c>
    </row>
    <row r="135" spans="1:5" ht="12.75">
      <c r="A135" s="36" t="s">
        <v>51</v>
      </c>
      <c r="E135" s="37" t="s">
        <v>318</v>
      </c>
    </row>
    <row r="136" spans="1:5" ht="140.25">
      <c r="A136" t="s">
        <v>52</v>
      </c>
      <c r="E136" s="35" t="s">
        <v>206</v>
      </c>
    </row>
    <row r="137" spans="1:16" ht="12.75">
      <c r="A137" s="25" t="s">
        <v>44</v>
      </c>
      <c s="29" t="s">
        <v>319</v>
      </c>
      <c s="29" t="s">
        <v>320</v>
      </c>
      <c s="25" t="s">
        <v>46</v>
      </c>
      <c s="30" t="s">
        <v>321</v>
      </c>
      <c s="31" t="s">
        <v>131</v>
      </c>
      <c s="32">
        <v>2.75</v>
      </c>
      <c s="33">
        <v>0</v>
      </c>
      <c s="33">
        <f>ROUND(ROUND(H137,2)*ROUND(G137,3),2)</f>
      </c>
      <c r="O137">
        <f>(I137*21)/100</f>
      </c>
      <c t="s">
        <v>22</v>
      </c>
    </row>
    <row r="138" spans="1:5" ht="25.5">
      <c r="A138" s="34" t="s">
        <v>49</v>
      </c>
      <c r="E138" s="35" t="s">
        <v>322</v>
      </c>
    </row>
    <row r="139" spans="1:5" ht="12.75">
      <c r="A139" s="36" t="s">
        <v>51</v>
      </c>
      <c r="E139" s="37" t="s">
        <v>323</v>
      </c>
    </row>
    <row r="140" spans="1:5" ht="153">
      <c r="A140" t="s">
        <v>52</v>
      </c>
      <c r="E140" s="35" t="s">
        <v>324</v>
      </c>
    </row>
    <row r="141" spans="1:16" ht="12.75">
      <c r="A141" s="25" t="s">
        <v>44</v>
      </c>
      <c s="29" t="s">
        <v>325</v>
      </c>
      <c s="29" t="s">
        <v>326</v>
      </c>
      <c s="25" t="s">
        <v>46</v>
      </c>
      <c s="30" t="s">
        <v>327</v>
      </c>
      <c s="31" t="s">
        <v>131</v>
      </c>
      <c s="32">
        <v>4.5</v>
      </c>
      <c s="33">
        <v>0</v>
      </c>
      <c s="33">
        <f>ROUND(ROUND(H141,2)*ROUND(G141,3),2)</f>
      </c>
      <c r="O141">
        <f>(I141*21)/100</f>
      </c>
      <c t="s">
        <v>22</v>
      </c>
    </row>
    <row r="142" spans="1:5" ht="12.75">
      <c r="A142" s="34" t="s">
        <v>49</v>
      </c>
      <c r="E142" s="35" t="s">
        <v>328</v>
      </c>
    </row>
    <row r="143" spans="1:5" ht="12.75">
      <c r="A143" s="36" t="s">
        <v>51</v>
      </c>
      <c r="E143" s="37" t="s">
        <v>46</v>
      </c>
    </row>
    <row r="144" spans="1:5" ht="89.25">
      <c r="A144" t="s">
        <v>52</v>
      </c>
      <c r="E144" s="35" t="s">
        <v>329</v>
      </c>
    </row>
    <row r="145" spans="1:16" ht="12.75">
      <c r="A145" s="25" t="s">
        <v>44</v>
      </c>
      <c s="29" t="s">
        <v>330</v>
      </c>
      <c s="29" t="s">
        <v>218</v>
      </c>
      <c s="25" t="s">
        <v>46</v>
      </c>
      <c s="30" t="s">
        <v>219</v>
      </c>
      <c s="31" t="s">
        <v>136</v>
      </c>
      <c s="32">
        <v>316</v>
      </c>
      <c s="33">
        <v>0</v>
      </c>
      <c s="33">
        <f>ROUND(ROUND(H145,2)*ROUND(G145,3),2)</f>
      </c>
      <c r="O145">
        <f>(I145*21)/100</f>
      </c>
      <c t="s">
        <v>22</v>
      </c>
    </row>
    <row r="146" spans="1:5" ht="12.75">
      <c r="A146" s="34" t="s">
        <v>49</v>
      </c>
      <c r="E146" s="35" t="s">
        <v>220</v>
      </c>
    </row>
    <row r="147" spans="1:5" ht="38.25">
      <c r="A147" s="36" t="s">
        <v>51</v>
      </c>
      <c r="E147" s="37" t="s">
        <v>331</v>
      </c>
    </row>
    <row r="148" spans="1:5" ht="38.25">
      <c r="A148" t="s">
        <v>52</v>
      </c>
      <c r="E148" s="35" t="s">
        <v>222</v>
      </c>
    </row>
    <row r="149" spans="1:18" ht="12.75" customHeight="1">
      <c r="A149" s="6" t="s">
        <v>42</v>
      </c>
      <c s="6"/>
      <c s="40" t="s">
        <v>78</v>
      </c>
      <c s="6"/>
      <c s="27" t="s">
        <v>332</v>
      </c>
      <c s="6"/>
      <c s="6"/>
      <c s="6"/>
      <c s="41">
        <f>0+Q149</f>
      </c>
      <c r="O149">
        <f>0+R149</f>
      </c>
      <c r="Q149">
        <f>0+I150+I154+I158+I162+I166</f>
      </c>
      <c>
        <f>0+O150+O154+O158+O162+O166</f>
      </c>
    </row>
    <row r="150" spans="1:16" ht="12.75">
      <c r="A150" s="25" t="s">
        <v>44</v>
      </c>
      <c s="29" t="s">
        <v>333</v>
      </c>
      <c s="29" t="s">
        <v>334</v>
      </c>
      <c s="25" t="s">
        <v>46</v>
      </c>
      <c s="30" t="s">
        <v>335</v>
      </c>
      <c s="31" t="s">
        <v>136</v>
      </c>
      <c s="32">
        <v>1.5</v>
      </c>
      <c s="33">
        <v>0</v>
      </c>
      <c s="33">
        <f>ROUND(ROUND(H150,2)*ROUND(G150,3),2)</f>
      </c>
      <c r="O150">
        <f>(I150*21)/100</f>
      </c>
      <c t="s">
        <v>22</v>
      </c>
    </row>
    <row r="151" spans="1:5" ht="12.75">
      <c r="A151" s="34" t="s">
        <v>49</v>
      </c>
      <c r="E151" s="35" t="s">
        <v>336</v>
      </c>
    </row>
    <row r="152" spans="1:5" ht="12.75">
      <c r="A152" s="36" t="s">
        <v>51</v>
      </c>
      <c r="E152" s="37" t="s">
        <v>46</v>
      </c>
    </row>
    <row r="153" spans="1:5" ht="255">
      <c r="A153" t="s">
        <v>52</v>
      </c>
      <c r="E153" s="35" t="s">
        <v>337</v>
      </c>
    </row>
    <row r="154" spans="1:16" ht="12.75">
      <c r="A154" s="25" t="s">
        <v>44</v>
      </c>
      <c s="29" t="s">
        <v>338</v>
      </c>
      <c s="29" t="s">
        <v>339</v>
      </c>
      <c s="25" t="s">
        <v>46</v>
      </c>
      <c s="30" t="s">
        <v>340</v>
      </c>
      <c s="31" t="s">
        <v>83</v>
      </c>
      <c s="32">
        <v>1</v>
      </c>
      <c s="33">
        <v>0</v>
      </c>
      <c s="33">
        <f>ROUND(ROUND(H154,2)*ROUND(G154,3),2)</f>
      </c>
      <c r="O154">
        <f>(I154*21)/100</f>
      </c>
      <c t="s">
        <v>22</v>
      </c>
    </row>
    <row r="155" spans="1:5" ht="63.75">
      <c r="A155" s="34" t="s">
        <v>49</v>
      </c>
      <c r="E155" s="35" t="s">
        <v>341</v>
      </c>
    </row>
    <row r="156" spans="1:5" ht="12.75">
      <c r="A156" s="36" t="s">
        <v>51</v>
      </c>
      <c r="E156" s="37" t="s">
        <v>46</v>
      </c>
    </row>
    <row r="157" spans="1:5" ht="76.5">
      <c r="A157" t="s">
        <v>52</v>
      </c>
      <c r="E157" s="35" t="s">
        <v>342</v>
      </c>
    </row>
    <row r="158" spans="1:16" ht="12.75">
      <c r="A158" s="25" t="s">
        <v>44</v>
      </c>
      <c s="29" t="s">
        <v>343</v>
      </c>
      <c s="29" t="s">
        <v>344</v>
      </c>
      <c s="25" t="s">
        <v>46</v>
      </c>
      <c s="30" t="s">
        <v>345</v>
      </c>
      <c s="31" t="s">
        <v>83</v>
      </c>
      <c s="32">
        <v>3</v>
      </c>
      <c s="33">
        <v>0</v>
      </c>
      <c s="33">
        <f>ROUND(ROUND(H158,2)*ROUND(G158,3),2)</f>
      </c>
      <c r="O158">
        <f>(I158*21)/100</f>
      </c>
      <c t="s">
        <v>22</v>
      </c>
    </row>
    <row r="159" spans="1:5" ht="12.75">
      <c r="A159" s="34" t="s">
        <v>49</v>
      </c>
      <c r="E159" s="35" t="s">
        <v>46</v>
      </c>
    </row>
    <row r="160" spans="1:5" ht="12.75">
      <c r="A160" s="36" t="s">
        <v>51</v>
      </c>
      <c r="E160" s="37" t="s">
        <v>46</v>
      </c>
    </row>
    <row r="161" spans="1:5" ht="25.5">
      <c r="A161" t="s">
        <v>52</v>
      </c>
      <c r="E161" s="35" t="s">
        <v>346</v>
      </c>
    </row>
    <row r="162" spans="1:16" ht="12.75">
      <c r="A162" s="25" t="s">
        <v>44</v>
      </c>
      <c s="29" t="s">
        <v>347</v>
      </c>
      <c s="29" t="s">
        <v>348</v>
      </c>
      <c s="25" t="s">
        <v>46</v>
      </c>
      <c s="30" t="s">
        <v>349</v>
      </c>
      <c s="31" t="s">
        <v>83</v>
      </c>
      <c s="32">
        <v>1</v>
      </c>
      <c s="33">
        <v>0</v>
      </c>
      <c s="33">
        <f>ROUND(ROUND(H162,2)*ROUND(G162,3),2)</f>
      </c>
      <c r="O162">
        <f>(I162*21)/100</f>
      </c>
      <c t="s">
        <v>22</v>
      </c>
    </row>
    <row r="163" spans="1:5" ht="12.75">
      <c r="A163" s="34" t="s">
        <v>49</v>
      </c>
      <c r="E163" s="35" t="s">
        <v>46</v>
      </c>
    </row>
    <row r="164" spans="1:5" ht="12.75">
      <c r="A164" s="36" t="s">
        <v>51</v>
      </c>
      <c r="E164" s="37" t="s">
        <v>46</v>
      </c>
    </row>
    <row r="165" spans="1:5" ht="25.5">
      <c r="A165" t="s">
        <v>52</v>
      </c>
      <c r="E165" s="35" t="s">
        <v>346</v>
      </c>
    </row>
    <row r="166" spans="1:16" ht="12.75">
      <c r="A166" s="25" t="s">
        <v>44</v>
      </c>
      <c s="29" t="s">
        <v>350</v>
      </c>
      <c s="29" t="s">
        <v>351</v>
      </c>
      <c s="25" t="s">
        <v>46</v>
      </c>
      <c s="30" t="s">
        <v>352</v>
      </c>
      <c s="31" t="s">
        <v>108</v>
      </c>
      <c s="32">
        <v>0.225</v>
      </c>
      <c s="33">
        <v>0</v>
      </c>
      <c s="33">
        <f>ROUND(ROUND(H166,2)*ROUND(G166,3),2)</f>
      </c>
      <c r="O166">
        <f>(I166*21)/100</f>
      </c>
      <c t="s">
        <v>22</v>
      </c>
    </row>
    <row r="167" spans="1:5" ht="12.75">
      <c r="A167" s="34" t="s">
        <v>49</v>
      </c>
      <c r="E167" s="35" t="s">
        <v>353</v>
      </c>
    </row>
    <row r="168" spans="1:5" ht="12.75">
      <c r="A168" s="36" t="s">
        <v>51</v>
      </c>
      <c r="E168" s="37" t="s">
        <v>354</v>
      </c>
    </row>
    <row r="169" spans="1:5" ht="369.75">
      <c r="A169" t="s">
        <v>52</v>
      </c>
      <c r="E169" s="35" t="s">
        <v>293</v>
      </c>
    </row>
    <row r="170" spans="1:18" ht="12.75" customHeight="1">
      <c r="A170" s="6" t="s">
        <v>42</v>
      </c>
      <c s="6"/>
      <c s="40" t="s">
        <v>39</v>
      </c>
      <c s="6"/>
      <c s="27" t="s">
        <v>223</v>
      </c>
      <c s="6"/>
      <c s="6"/>
      <c s="6"/>
      <c s="41">
        <f>0+Q170</f>
      </c>
      <c r="O170">
        <f>0+R170</f>
      </c>
      <c r="Q170">
        <f>0+I171+I175+I179+I183</f>
      </c>
      <c>
        <f>0+O171+O175+O179+O183</f>
      </c>
    </row>
    <row r="171" spans="1:16" ht="12.75">
      <c r="A171" s="25" t="s">
        <v>44</v>
      </c>
      <c s="29" t="s">
        <v>355</v>
      </c>
      <c s="29" t="s">
        <v>356</v>
      </c>
      <c s="25" t="s">
        <v>357</v>
      </c>
      <c s="30" t="s">
        <v>358</v>
      </c>
      <c s="31" t="s">
        <v>136</v>
      </c>
      <c s="32">
        <v>11</v>
      </c>
      <c s="33">
        <v>0</v>
      </c>
      <c s="33">
        <f>ROUND(ROUND(H171,2)*ROUND(G171,3),2)</f>
      </c>
      <c r="O171">
        <f>(I171*21)/100</f>
      </c>
      <c t="s">
        <v>22</v>
      </c>
    </row>
    <row r="172" spans="1:5" ht="12.75">
      <c r="A172" s="34" t="s">
        <v>49</v>
      </c>
      <c r="E172" s="35" t="s">
        <v>359</v>
      </c>
    </row>
    <row r="173" spans="1:5" ht="12.75">
      <c r="A173" s="36" t="s">
        <v>51</v>
      </c>
      <c r="E173" s="37" t="s">
        <v>46</v>
      </c>
    </row>
    <row r="174" spans="1:5" ht="38.25">
      <c r="A174" t="s">
        <v>52</v>
      </c>
      <c r="E174" s="35" t="s">
        <v>360</v>
      </c>
    </row>
    <row r="175" spans="1:16" ht="12.75">
      <c r="A175" s="25" t="s">
        <v>44</v>
      </c>
      <c s="29" t="s">
        <v>361</v>
      </c>
      <c s="29" t="s">
        <v>356</v>
      </c>
      <c s="25" t="s">
        <v>362</v>
      </c>
      <c s="30" t="s">
        <v>358</v>
      </c>
      <c s="31" t="s">
        <v>136</v>
      </c>
      <c s="32">
        <v>23</v>
      </c>
      <c s="33">
        <v>0</v>
      </c>
      <c s="33">
        <f>ROUND(ROUND(H175,2)*ROUND(G175,3),2)</f>
      </c>
      <c r="O175">
        <f>(I175*21)/100</f>
      </c>
      <c t="s">
        <v>22</v>
      </c>
    </row>
    <row r="176" spans="1:5" ht="25.5">
      <c r="A176" s="34" t="s">
        <v>49</v>
      </c>
      <c r="E176" s="35" t="s">
        <v>363</v>
      </c>
    </row>
    <row r="177" spans="1:5" ht="12.75">
      <c r="A177" s="36" t="s">
        <v>51</v>
      </c>
      <c r="E177" s="37" t="s">
        <v>364</v>
      </c>
    </row>
    <row r="178" spans="1:5" ht="38.25">
      <c r="A178" t="s">
        <v>52</v>
      </c>
      <c r="E178" s="35" t="s">
        <v>360</v>
      </c>
    </row>
    <row r="179" spans="1:16" ht="12.75">
      <c r="A179" s="25" t="s">
        <v>44</v>
      </c>
      <c s="29" t="s">
        <v>365</v>
      </c>
      <c s="29" t="s">
        <v>225</v>
      </c>
      <c s="25" t="s">
        <v>46</v>
      </c>
      <c s="30" t="s">
        <v>226</v>
      </c>
      <c s="31" t="s">
        <v>136</v>
      </c>
      <c s="32">
        <v>316</v>
      </c>
      <c s="33">
        <v>0</v>
      </c>
      <c s="33">
        <f>ROUND(ROUND(H179,2)*ROUND(G179,3),2)</f>
      </c>
      <c r="O179">
        <f>(I179*21)/100</f>
      </c>
      <c t="s">
        <v>22</v>
      </c>
    </row>
    <row r="180" spans="1:5" ht="12.75">
      <c r="A180" s="34" t="s">
        <v>49</v>
      </c>
      <c r="E180" s="35" t="s">
        <v>227</v>
      </c>
    </row>
    <row r="181" spans="1:5" ht="38.25">
      <c r="A181" s="36" t="s">
        <v>51</v>
      </c>
      <c r="E181" s="37" t="s">
        <v>366</v>
      </c>
    </row>
    <row r="182" spans="1:5" ht="25.5">
      <c r="A182" t="s">
        <v>52</v>
      </c>
      <c r="E182" s="35" t="s">
        <v>229</v>
      </c>
    </row>
    <row r="183" spans="1:16" ht="12.75">
      <c r="A183" s="25" t="s">
        <v>44</v>
      </c>
      <c s="29" t="s">
        <v>367</v>
      </c>
      <c s="29" t="s">
        <v>368</v>
      </c>
      <c s="25" t="s">
        <v>46</v>
      </c>
      <c s="30" t="s">
        <v>369</v>
      </c>
      <c s="31" t="s">
        <v>83</v>
      </c>
      <c s="32">
        <v>1</v>
      </c>
      <c s="33">
        <v>0</v>
      </c>
      <c s="33">
        <f>ROUND(ROUND(H183,2)*ROUND(G183,3),2)</f>
      </c>
      <c r="O183">
        <f>(I183*21)/100</f>
      </c>
      <c t="s">
        <v>22</v>
      </c>
    </row>
    <row r="184" spans="1:5" ht="12.75">
      <c r="A184" s="34" t="s">
        <v>49</v>
      </c>
      <c r="E184" s="35" t="s">
        <v>370</v>
      </c>
    </row>
    <row r="185" spans="1:5" ht="12.75">
      <c r="A185" s="36" t="s">
        <v>51</v>
      </c>
      <c r="E185" s="37" t="s">
        <v>46</v>
      </c>
    </row>
    <row r="186" spans="1:5" ht="89.25">
      <c r="A186" t="s">
        <v>52</v>
      </c>
      <c r="E186" s="35" t="s">
        <v>371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0+O8+O17+O42+O47+O52+O65+O70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372</v>
      </c>
      <c s="38">
        <f>0+I8+I17+I42+I47+I52+I65+I70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372</v>
      </c>
      <c s="6"/>
      <c s="18" t="s">
        <v>373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102</v>
      </c>
      <c s="25" t="s">
        <v>46</v>
      </c>
      <c s="30" t="s">
        <v>103</v>
      </c>
      <c s="31" t="s">
        <v>98</v>
      </c>
      <c s="32">
        <v>21.664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51">
      <c r="A11" s="36" t="s">
        <v>51</v>
      </c>
      <c r="E11" s="37" t="s">
        <v>374</v>
      </c>
    </row>
    <row r="12" spans="1:5" ht="25.5">
      <c r="A12" t="s">
        <v>52</v>
      </c>
      <c r="E12" s="35" t="s">
        <v>101</v>
      </c>
    </row>
    <row r="13" spans="1:16" ht="12.75">
      <c r="A13" s="25" t="s">
        <v>44</v>
      </c>
      <c s="29" t="s">
        <v>22</v>
      </c>
      <c s="29" t="s">
        <v>375</v>
      </c>
      <c s="25" t="s">
        <v>46</v>
      </c>
      <c s="30" t="s">
        <v>376</v>
      </c>
      <c s="31" t="s">
        <v>98</v>
      </c>
      <c s="32">
        <v>5.4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25.5">
      <c r="A15" s="36" t="s">
        <v>51</v>
      </c>
      <c r="E15" s="37" t="s">
        <v>377</v>
      </c>
    </row>
    <row r="16" spans="1:5" ht="25.5">
      <c r="A16" t="s">
        <v>52</v>
      </c>
      <c r="E16" s="35" t="s">
        <v>101</v>
      </c>
    </row>
    <row r="17" spans="1:18" ht="12.75" customHeight="1">
      <c r="A17" s="6" t="s">
        <v>42</v>
      </c>
      <c s="6"/>
      <c s="40" t="s">
        <v>28</v>
      </c>
      <c s="6"/>
      <c s="27" t="s">
        <v>105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44</v>
      </c>
      <c s="29" t="s">
        <v>21</v>
      </c>
      <c s="29" t="s">
        <v>120</v>
      </c>
      <c s="25" t="s">
        <v>46</v>
      </c>
      <c s="30" t="s">
        <v>121</v>
      </c>
      <c s="31" t="s">
        <v>108</v>
      </c>
      <c s="32">
        <v>2.314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38.25">
      <c r="A19" s="34" t="s">
        <v>49</v>
      </c>
      <c r="E19" s="35" t="s">
        <v>378</v>
      </c>
    </row>
    <row r="20" spans="1:5" ht="12.75">
      <c r="A20" s="36" t="s">
        <v>51</v>
      </c>
      <c r="E20" s="37" t="s">
        <v>379</v>
      </c>
    </row>
    <row r="21" spans="1:5" ht="369.75">
      <c r="A21" t="s">
        <v>52</v>
      </c>
      <c r="E21" s="35" t="s">
        <v>124</v>
      </c>
    </row>
    <row r="22" spans="1:16" ht="12.75">
      <c r="A22" s="25" t="s">
        <v>44</v>
      </c>
      <c s="29" t="s">
        <v>32</v>
      </c>
      <c s="29" t="s">
        <v>380</v>
      </c>
      <c s="25" t="s">
        <v>46</v>
      </c>
      <c s="30" t="s">
        <v>381</v>
      </c>
      <c s="31" t="s">
        <v>136</v>
      </c>
      <c s="32">
        <v>12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382</v>
      </c>
    </row>
    <row r="24" spans="1:5" ht="12.75">
      <c r="A24" s="36" t="s">
        <v>51</v>
      </c>
      <c r="E24" s="37" t="s">
        <v>46</v>
      </c>
    </row>
    <row r="25" spans="1:5" ht="63.75">
      <c r="A25" t="s">
        <v>52</v>
      </c>
      <c r="E25" s="35" t="s">
        <v>383</v>
      </c>
    </row>
    <row r="26" spans="1:16" ht="12.75">
      <c r="A26" s="25" t="s">
        <v>44</v>
      </c>
      <c s="29" t="s">
        <v>34</v>
      </c>
      <c s="29" t="s">
        <v>254</v>
      </c>
      <c s="25" t="s">
        <v>46</v>
      </c>
      <c s="30" t="s">
        <v>255</v>
      </c>
      <c s="31" t="s">
        <v>108</v>
      </c>
      <c s="32">
        <v>8.518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38.25">
      <c r="A27" s="34" t="s">
        <v>49</v>
      </c>
      <c r="E27" s="35" t="s">
        <v>384</v>
      </c>
    </row>
    <row r="28" spans="1:5" ht="12.75">
      <c r="A28" s="36" t="s">
        <v>51</v>
      </c>
      <c r="E28" s="37" t="s">
        <v>385</v>
      </c>
    </row>
    <row r="29" spans="1:5" ht="318.75">
      <c r="A29" t="s">
        <v>52</v>
      </c>
      <c r="E29" s="35" t="s">
        <v>258</v>
      </c>
    </row>
    <row r="30" spans="1:16" ht="12.75">
      <c r="A30" s="25" t="s">
        <v>44</v>
      </c>
      <c s="29" t="s">
        <v>36</v>
      </c>
      <c s="29" t="s">
        <v>139</v>
      </c>
      <c s="25" t="s">
        <v>46</v>
      </c>
      <c s="30" t="s">
        <v>140</v>
      </c>
      <c s="31" t="s">
        <v>108</v>
      </c>
      <c s="32">
        <v>10.832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141</v>
      </c>
    </row>
    <row r="32" spans="1:5" ht="38.25">
      <c r="A32" s="36" t="s">
        <v>51</v>
      </c>
      <c r="E32" s="37" t="s">
        <v>386</v>
      </c>
    </row>
    <row r="33" spans="1:5" ht="191.25">
      <c r="A33" t="s">
        <v>52</v>
      </c>
      <c r="E33" s="35" t="s">
        <v>143</v>
      </c>
    </row>
    <row r="34" spans="1:16" ht="12.75">
      <c r="A34" s="25" t="s">
        <v>44</v>
      </c>
      <c s="29" t="s">
        <v>180</v>
      </c>
      <c s="29" t="s">
        <v>272</v>
      </c>
      <c s="25" t="s">
        <v>46</v>
      </c>
      <c s="30" t="s">
        <v>273</v>
      </c>
      <c s="31" t="s">
        <v>108</v>
      </c>
      <c s="32">
        <v>7.924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387</v>
      </c>
    </row>
    <row r="36" spans="1:5" ht="12.75">
      <c r="A36" s="36" t="s">
        <v>51</v>
      </c>
      <c r="E36" s="37" t="s">
        <v>388</v>
      </c>
    </row>
    <row r="37" spans="1:5" ht="255">
      <c r="A37" t="s">
        <v>52</v>
      </c>
      <c r="E37" s="35" t="s">
        <v>276</v>
      </c>
    </row>
    <row r="38" spans="1:16" ht="12.75">
      <c r="A38" s="25" t="s">
        <v>44</v>
      </c>
      <c s="29" t="s">
        <v>78</v>
      </c>
      <c s="29" t="s">
        <v>389</v>
      </c>
      <c s="25" t="s">
        <v>46</v>
      </c>
      <c s="30" t="s">
        <v>390</v>
      </c>
      <c s="31" t="s">
        <v>131</v>
      </c>
      <c s="32">
        <v>40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391</v>
      </c>
    </row>
    <row r="40" spans="1:5" ht="12.75">
      <c r="A40" s="36" t="s">
        <v>51</v>
      </c>
      <c r="E40" s="37" t="s">
        <v>46</v>
      </c>
    </row>
    <row r="41" spans="1:5" ht="12.75">
      <c r="A41" t="s">
        <v>52</v>
      </c>
      <c r="E41" s="35" t="s">
        <v>392</v>
      </c>
    </row>
    <row r="42" spans="1:18" ht="12.75" customHeight="1">
      <c r="A42" s="6" t="s">
        <v>42</v>
      </c>
      <c s="6"/>
      <c s="40" t="s">
        <v>22</v>
      </c>
      <c s="6"/>
      <c s="27" t="s">
        <v>160</v>
      </c>
      <c s="6"/>
      <c s="6"/>
      <c s="6"/>
      <c s="41">
        <f>0+Q42</f>
      </c>
      <c r="O42">
        <f>0+R42</f>
      </c>
      <c r="Q42">
        <f>0+I43</f>
      </c>
      <c>
        <f>0+O43</f>
      </c>
    </row>
    <row r="43" spans="1:16" ht="12.75">
      <c r="A43" s="25" t="s">
        <v>44</v>
      </c>
      <c s="29" t="s">
        <v>39</v>
      </c>
      <c s="29" t="s">
        <v>393</v>
      </c>
      <c s="25" t="s">
        <v>46</v>
      </c>
      <c s="30" t="s">
        <v>394</v>
      </c>
      <c s="31" t="s">
        <v>108</v>
      </c>
      <c s="32">
        <v>0.234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12.75">
      <c r="A44" s="34" t="s">
        <v>49</v>
      </c>
      <c r="E44" s="35" t="s">
        <v>395</v>
      </c>
    </row>
    <row r="45" spans="1:5" ht="12.75">
      <c r="A45" s="36" t="s">
        <v>51</v>
      </c>
      <c r="E45" s="37" t="s">
        <v>396</v>
      </c>
    </row>
    <row r="46" spans="1:5" ht="369.75">
      <c r="A46" t="s">
        <v>52</v>
      </c>
      <c r="E46" s="35" t="s">
        <v>397</v>
      </c>
    </row>
    <row r="47" spans="1:18" ht="12.75" customHeight="1">
      <c r="A47" s="6" t="s">
        <v>42</v>
      </c>
      <c s="6"/>
      <c s="40" t="s">
        <v>21</v>
      </c>
      <c s="6"/>
      <c s="27" t="s">
        <v>398</v>
      </c>
      <c s="6"/>
      <c s="6"/>
      <c s="6"/>
      <c s="41">
        <f>0+Q47</f>
      </c>
      <c r="O47">
        <f>0+R47</f>
      </c>
      <c r="Q47">
        <f>0+I48</f>
      </c>
      <c>
        <f>0+O48</f>
      </c>
    </row>
    <row r="48" spans="1:16" ht="12.75">
      <c r="A48" s="25" t="s">
        <v>44</v>
      </c>
      <c s="29" t="s">
        <v>41</v>
      </c>
      <c s="29" t="s">
        <v>399</v>
      </c>
      <c s="25" t="s">
        <v>46</v>
      </c>
      <c s="30" t="s">
        <v>400</v>
      </c>
      <c s="31" t="s">
        <v>108</v>
      </c>
      <c s="32">
        <v>0.138</v>
      </c>
      <c s="33">
        <v>0</v>
      </c>
      <c s="33">
        <f>ROUND(ROUND(H48,2)*ROUND(G48,3),2)</f>
      </c>
      <c r="O48">
        <f>(I48*21)/100</f>
      </c>
      <c t="s">
        <v>22</v>
      </c>
    </row>
    <row r="49" spans="1:5" ht="12.75">
      <c r="A49" s="34" t="s">
        <v>49</v>
      </c>
      <c r="E49" s="35" t="s">
        <v>401</v>
      </c>
    </row>
    <row r="50" spans="1:5" ht="12.75">
      <c r="A50" s="36" t="s">
        <v>51</v>
      </c>
      <c r="E50" s="37" t="s">
        <v>402</v>
      </c>
    </row>
    <row r="51" spans="1:5" ht="38.25">
      <c r="A51" t="s">
        <v>52</v>
      </c>
      <c r="E51" s="35" t="s">
        <v>403</v>
      </c>
    </row>
    <row r="52" spans="1:18" ht="12.75" customHeight="1">
      <c r="A52" s="6" t="s">
        <v>42</v>
      </c>
      <c s="6"/>
      <c s="40" t="s">
        <v>32</v>
      </c>
      <c s="6"/>
      <c s="27" t="s">
        <v>288</v>
      </c>
      <c s="6"/>
      <c s="6"/>
      <c s="6"/>
      <c s="41">
        <f>0+Q52</f>
      </c>
      <c r="O52">
        <f>0+R52</f>
      </c>
      <c r="Q52">
        <f>0+I53+I57+I61</f>
      </c>
      <c>
        <f>0+O53+O57+O61</f>
      </c>
    </row>
    <row r="53" spans="1:16" ht="12.75">
      <c r="A53" s="25" t="s">
        <v>44</v>
      </c>
      <c s="29" t="s">
        <v>90</v>
      </c>
      <c s="29" t="s">
        <v>404</v>
      </c>
      <c s="25" t="s">
        <v>46</v>
      </c>
      <c s="30" t="s">
        <v>405</v>
      </c>
      <c s="31" t="s">
        <v>108</v>
      </c>
      <c s="32">
        <v>1.04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25.5">
      <c r="A54" s="34" t="s">
        <v>49</v>
      </c>
      <c r="E54" s="35" t="s">
        <v>406</v>
      </c>
    </row>
    <row r="55" spans="1:5" ht="12.75">
      <c r="A55" s="36" t="s">
        <v>51</v>
      </c>
      <c r="E55" s="37" t="s">
        <v>407</v>
      </c>
    </row>
    <row r="56" spans="1:5" ht="369.75">
      <c r="A56" t="s">
        <v>52</v>
      </c>
      <c r="E56" s="35" t="s">
        <v>293</v>
      </c>
    </row>
    <row r="57" spans="1:16" ht="12.75">
      <c r="A57" s="25" t="s">
        <v>44</v>
      </c>
      <c s="29" t="s">
        <v>148</v>
      </c>
      <c s="29" t="s">
        <v>289</v>
      </c>
      <c s="25" t="s">
        <v>46</v>
      </c>
      <c s="30" t="s">
        <v>290</v>
      </c>
      <c s="31" t="s">
        <v>108</v>
      </c>
      <c s="32">
        <v>0.594</v>
      </c>
      <c s="33">
        <v>0</v>
      </c>
      <c s="33">
        <f>ROUND(ROUND(H57,2)*ROUND(G57,3),2)</f>
      </c>
      <c r="O57">
        <f>(I57*21)/100</f>
      </c>
      <c t="s">
        <v>22</v>
      </c>
    </row>
    <row r="58" spans="1:5" ht="12.75">
      <c r="A58" s="34" t="s">
        <v>49</v>
      </c>
      <c r="E58" s="35" t="s">
        <v>408</v>
      </c>
    </row>
    <row r="59" spans="1:5" ht="12.75">
      <c r="A59" s="36" t="s">
        <v>51</v>
      </c>
      <c r="E59" s="37" t="s">
        <v>409</v>
      </c>
    </row>
    <row r="60" spans="1:5" ht="369.75">
      <c r="A60" t="s">
        <v>52</v>
      </c>
      <c r="E60" s="35" t="s">
        <v>293</v>
      </c>
    </row>
    <row r="61" spans="1:16" ht="12.75">
      <c r="A61" s="25" t="s">
        <v>44</v>
      </c>
      <c s="29" t="s">
        <v>154</v>
      </c>
      <c s="29" t="s">
        <v>298</v>
      </c>
      <c s="25" t="s">
        <v>46</v>
      </c>
      <c s="30" t="s">
        <v>299</v>
      </c>
      <c s="31" t="s">
        <v>108</v>
      </c>
      <c s="32">
        <v>1.04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38.25">
      <c r="A62" s="34" t="s">
        <v>49</v>
      </c>
      <c r="E62" s="35" t="s">
        <v>410</v>
      </c>
    </row>
    <row r="63" spans="1:5" ht="12.75">
      <c r="A63" s="36" t="s">
        <v>51</v>
      </c>
      <c r="E63" s="37" t="s">
        <v>407</v>
      </c>
    </row>
    <row r="64" spans="1:5" ht="102">
      <c r="A64" t="s">
        <v>52</v>
      </c>
      <c r="E64" s="35" t="s">
        <v>301</v>
      </c>
    </row>
    <row r="65" spans="1:18" ht="12.75" customHeight="1">
      <c r="A65" s="6" t="s">
        <v>42</v>
      </c>
      <c s="6"/>
      <c s="40" t="s">
        <v>78</v>
      </c>
      <c s="6"/>
      <c s="27" t="s">
        <v>332</v>
      </c>
      <c s="6"/>
      <c s="6"/>
      <c s="6"/>
      <c s="41">
        <f>0+Q65</f>
      </c>
      <c r="O65">
        <f>0+R65</f>
      </c>
      <c r="Q65">
        <f>0+I66</f>
      </c>
      <c>
        <f>0+O66</f>
      </c>
    </row>
    <row r="66" spans="1:16" ht="12.75">
      <c r="A66" s="25" t="s">
        <v>44</v>
      </c>
      <c s="29" t="s">
        <v>161</v>
      </c>
      <c s="29" t="s">
        <v>411</v>
      </c>
      <c s="25" t="s">
        <v>46</v>
      </c>
      <c s="30" t="s">
        <v>412</v>
      </c>
      <c s="31" t="s">
        <v>83</v>
      </c>
      <c s="32">
        <v>2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51">
      <c r="A67" s="34" t="s">
        <v>49</v>
      </c>
      <c r="E67" s="35" t="s">
        <v>413</v>
      </c>
    </row>
    <row r="68" spans="1:5" ht="12.75">
      <c r="A68" s="36" t="s">
        <v>51</v>
      </c>
      <c r="E68" s="37" t="s">
        <v>414</v>
      </c>
    </row>
    <row r="69" spans="1:5" ht="12.75">
      <c r="A69" t="s">
        <v>52</v>
      </c>
      <c r="E69" s="35" t="s">
        <v>415</v>
      </c>
    </row>
    <row r="70" spans="1:18" ht="12.75" customHeight="1">
      <c r="A70" s="6" t="s">
        <v>42</v>
      </c>
      <c s="6"/>
      <c s="40" t="s">
        <v>39</v>
      </c>
      <c s="6"/>
      <c s="27" t="s">
        <v>223</v>
      </c>
      <c s="6"/>
      <c s="6"/>
      <c s="6"/>
      <c s="41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44</v>
      </c>
      <c s="29" t="s">
        <v>264</v>
      </c>
      <c s="29" t="s">
        <v>416</v>
      </c>
      <c s="25" t="s">
        <v>46</v>
      </c>
      <c s="30" t="s">
        <v>417</v>
      </c>
      <c s="31" t="s">
        <v>83</v>
      </c>
      <c s="32">
        <v>1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51">
      <c r="A72" s="34" t="s">
        <v>49</v>
      </c>
      <c r="E72" s="35" t="s">
        <v>418</v>
      </c>
    </row>
    <row r="73" spans="1:5" ht="12.75">
      <c r="A73" s="36" t="s">
        <v>51</v>
      </c>
      <c r="E73" s="37" t="s">
        <v>419</v>
      </c>
    </row>
    <row r="74" spans="1:5" ht="409.5">
      <c r="A74" t="s">
        <v>52</v>
      </c>
      <c r="E74" s="35" t="s">
        <v>420</v>
      </c>
    </row>
    <row r="75" spans="1:16" ht="12.75">
      <c r="A75" s="25" t="s">
        <v>44</v>
      </c>
      <c s="29" t="s">
        <v>266</v>
      </c>
      <c s="29" t="s">
        <v>421</v>
      </c>
      <c s="25" t="s">
        <v>46</v>
      </c>
      <c s="30" t="s">
        <v>422</v>
      </c>
      <c s="31" t="s">
        <v>108</v>
      </c>
      <c s="32">
        <v>2.16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38.25">
      <c r="A76" s="34" t="s">
        <v>49</v>
      </c>
      <c r="E76" s="35" t="s">
        <v>423</v>
      </c>
    </row>
    <row r="77" spans="1:5" ht="12.75">
      <c r="A77" s="36" t="s">
        <v>51</v>
      </c>
      <c r="E77" s="37" t="s">
        <v>424</v>
      </c>
    </row>
    <row r="78" spans="1:5" ht="114.75">
      <c r="A78" t="s">
        <v>52</v>
      </c>
      <c r="E78" s="35" t="s">
        <v>425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0+O8+O21+O82+O91+O108+O113+O118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426</v>
      </c>
      <c s="38">
        <f>0+I8+I21+I82+I91+I108+I113+I118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426</v>
      </c>
      <c s="6"/>
      <c s="18" t="s">
        <v>427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428</v>
      </c>
      <c s="25" t="s">
        <v>46</v>
      </c>
      <c s="30" t="s">
        <v>429</v>
      </c>
      <c s="31" t="s">
        <v>98</v>
      </c>
      <c s="32">
        <v>75.072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25.5">
      <c r="A11" s="36" t="s">
        <v>51</v>
      </c>
      <c r="E11" s="37" t="s">
        <v>430</v>
      </c>
    </row>
    <row r="12" spans="1:5" ht="25.5">
      <c r="A12" t="s">
        <v>52</v>
      </c>
      <c r="E12" s="35" t="s">
        <v>101</v>
      </c>
    </row>
    <row r="13" spans="1:16" ht="12.75">
      <c r="A13" s="25" t="s">
        <v>44</v>
      </c>
      <c s="29" t="s">
        <v>22</v>
      </c>
      <c s="29" t="s">
        <v>96</v>
      </c>
      <c s="25" t="s">
        <v>46</v>
      </c>
      <c s="30" t="s">
        <v>97</v>
      </c>
      <c s="31" t="s">
        <v>98</v>
      </c>
      <c s="32">
        <v>33.88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99</v>
      </c>
    </row>
    <row r="15" spans="1:5" ht="25.5">
      <c r="A15" s="36" t="s">
        <v>51</v>
      </c>
      <c r="E15" s="37" t="s">
        <v>431</v>
      </c>
    </row>
    <row r="16" spans="1:5" ht="25.5">
      <c r="A16" t="s">
        <v>52</v>
      </c>
      <c r="E16" s="35" t="s">
        <v>101</v>
      </c>
    </row>
    <row r="17" spans="1:16" ht="12.75">
      <c r="A17" s="25" t="s">
        <v>44</v>
      </c>
      <c s="29" t="s">
        <v>21</v>
      </c>
      <c s="29" t="s">
        <v>102</v>
      </c>
      <c s="25" t="s">
        <v>46</v>
      </c>
      <c s="30" t="s">
        <v>103</v>
      </c>
      <c s="31" t="s">
        <v>98</v>
      </c>
      <c s="32">
        <v>187.232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63.75">
      <c r="A19" s="36" t="s">
        <v>51</v>
      </c>
      <c r="E19" s="37" t="s">
        <v>432</v>
      </c>
    </row>
    <row r="20" spans="1:5" ht="25.5">
      <c r="A20" t="s">
        <v>52</v>
      </c>
      <c r="E20" s="35" t="s">
        <v>101</v>
      </c>
    </row>
    <row r="21" spans="1:18" ht="12.75" customHeight="1">
      <c r="A21" s="6" t="s">
        <v>42</v>
      </c>
      <c s="6"/>
      <c s="40" t="s">
        <v>28</v>
      </c>
      <c s="6"/>
      <c s="27" t="s">
        <v>105</v>
      </c>
      <c s="6"/>
      <c s="6"/>
      <c s="6"/>
      <c s="41">
        <f>0+Q21</f>
      </c>
      <c r="O21">
        <f>0+R21</f>
      </c>
      <c r="Q21">
        <f>0+I22+I26+I30+I34+I38+I42+I46+I50+I54+I58+I62+I66+I70+I74+I78</f>
      </c>
      <c>
        <f>0+O22+O26+O30+O34+O38+O42+O46+O50+O54+O58+O62+O66+O70+O74+O78</f>
      </c>
    </row>
    <row r="22" spans="1:16" ht="12.75">
      <c r="A22" s="25" t="s">
        <v>44</v>
      </c>
      <c s="29" t="s">
        <v>32</v>
      </c>
      <c s="29" t="s">
        <v>433</v>
      </c>
      <c s="25" t="s">
        <v>46</v>
      </c>
      <c s="30" t="s">
        <v>434</v>
      </c>
      <c s="31" t="s">
        <v>83</v>
      </c>
      <c s="32">
        <v>2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435</v>
      </c>
    </row>
    <row r="24" spans="1:5" ht="12.75">
      <c r="A24" s="36" t="s">
        <v>51</v>
      </c>
      <c r="E24" s="37" t="s">
        <v>46</v>
      </c>
    </row>
    <row r="25" spans="1:5" ht="114.75">
      <c r="A25" t="s">
        <v>52</v>
      </c>
      <c r="E25" s="35" t="s">
        <v>436</v>
      </c>
    </row>
    <row r="26" spans="1:16" ht="25.5">
      <c r="A26" s="25" t="s">
        <v>44</v>
      </c>
      <c s="29" t="s">
        <v>34</v>
      </c>
      <c s="29" t="s">
        <v>437</v>
      </c>
      <c s="25" t="s">
        <v>46</v>
      </c>
      <c s="30" t="s">
        <v>438</v>
      </c>
      <c s="31" t="s">
        <v>108</v>
      </c>
      <c s="32">
        <v>11.55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439</v>
      </c>
    </row>
    <row r="28" spans="1:5" ht="12.75">
      <c r="A28" s="36" t="s">
        <v>51</v>
      </c>
      <c r="E28" s="37" t="s">
        <v>440</v>
      </c>
    </row>
    <row r="29" spans="1:5" ht="63.75">
      <c r="A29" t="s">
        <v>52</v>
      </c>
      <c r="E29" s="35" t="s">
        <v>111</v>
      </c>
    </row>
    <row r="30" spans="1:16" ht="25.5">
      <c r="A30" s="25" t="s">
        <v>44</v>
      </c>
      <c s="29" t="s">
        <v>36</v>
      </c>
      <c s="29" t="s">
        <v>106</v>
      </c>
      <c s="25" t="s">
        <v>46</v>
      </c>
      <c s="30" t="s">
        <v>107</v>
      </c>
      <c s="31" t="s">
        <v>108</v>
      </c>
      <c s="32">
        <v>15.4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25.5">
      <c r="A31" s="34" t="s">
        <v>49</v>
      </c>
      <c r="E31" s="35" t="s">
        <v>441</v>
      </c>
    </row>
    <row r="32" spans="1:5" ht="12.75">
      <c r="A32" s="36" t="s">
        <v>51</v>
      </c>
      <c r="E32" s="37" t="s">
        <v>442</v>
      </c>
    </row>
    <row r="33" spans="1:5" ht="63.75">
      <c r="A33" t="s">
        <v>52</v>
      </c>
      <c r="E33" s="35" t="s">
        <v>111</v>
      </c>
    </row>
    <row r="34" spans="1:16" ht="12.75">
      <c r="A34" s="25" t="s">
        <v>44</v>
      </c>
      <c s="29" t="s">
        <v>72</v>
      </c>
      <c s="29" t="s">
        <v>241</v>
      </c>
      <c s="25" t="s">
        <v>46</v>
      </c>
      <c s="30" t="s">
        <v>242</v>
      </c>
      <c s="31" t="s">
        <v>108</v>
      </c>
      <c s="32">
        <v>3.85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439</v>
      </c>
    </row>
    <row r="36" spans="1:5" ht="12.75">
      <c r="A36" s="36" t="s">
        <v>51</v>
      </c>
      <c r="E36" s="37" t="s">
        <v>443</v>
      </c>
    </row>
    <row r="37" spans="1:5" ht="63.75">
      <c r="A37" t="s">
        <v>52</v>
      </c>
      <c r="E37" s="35" t="s">
        <v>111</v>
      </c>
    </row>
    <row r="38" spans="1:16" ht="12.75">
      <c r="A38" s="25" t="s">
        <v>44</v>
      </c>
      <c s="29" t="s">
        <v>78</v>
      </c>
      <c s="29" t="s">
        <v>120</v>
      </c>
      <c s="25" t="s">
        <v>46</v>
      </c>
      <c s="30" t="s">
        <v>121</v>
      </c>
      <c s="31" t="s">
        <v>108</v>
      </c>
      <c s="32">
        <v>12.98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38.25">
      <c r="A39" s="34" t="s">
        <v>49</v>
      </c>
      <c r="E39" s="35" t="s">
        <v>378</v>
      </c>
    </row>
    <row r="40" spans="1:5" ht="38.25">
      <c r="A40" s="36" t="s">
        <v>51</v>
      </c>
      <c r="E40" s="37" t="s">
        <v>444</v>
      </c>
    </row>
    <row r="41" spans="1:5" ht="369.75">
      <c r="A41" t="s">
        <v>52</v>
      </c>
      <c r="E41" s="35" t="s">
        <v>124</v>
      </c>
    </row>
    <row r="42" spans="1:16" ht="12.75">
      <c r="A42" s="25" t="s">
        <v>44</v>
      </c>
      <c s="29" t="s">
        <v>39</v>
      </c>
      <c s="29" t="s">
        <v>125</v>
      </c>
      <c s="25" t="s">
        <v>46</v>
      </c>
      <c s="30" t="s">
        <v>126</v>
      </c>
      <c s="31" t="s">
        <v>108</v>
      </c>
      <c s="32">
        <v>75.964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38.25">
      <c r="A43" s="34" t="s">
        <v>49</v>
      </c>
      <c r="E43" s="35" t="s">
        <v>445</v>
      </c>
    </row>
    <row r="44" spans="1:5" ht="12.75">
      <c r="A44" s="36" t="s">
        <v>51</v>
      </c>
      <c r="E44" s="37" t="s">
        <v>446</v>
      </c>
    </row>
    <row r="45" spans="1:5" ht="369.75">
      <c r="A45" t="s">
        <v>52</v>
      </c>
      <c r="E45" s="35" t="s">
        <v>124</v>
      </c>
    </row>
    <row r="46" spans="1:16" ht="12.75">
      <c r="A46" s="25" t="s">
        <v>44</v>
      </c>
      <c s="29" t="s">
        <v>41</v>
      </c>
      <c s="29" t="s">
        <v>259</v>
      </c>
      <c s="25" t="s">
        <v>46</v>
      </c>
      <c s="30" t="s">
        <v>260</v>
      </c>
      <c s="31" t="s">
        <v>108</v>
      </c>
      <c s="32">
        <v>4.672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51">
      <c r="A47" s="34" t="s">
        <v>49</v>
      </c>
      <c r="E47" s="35" t="s">
        <v>447</v>
      </c>
    </row>
    <row r="48" spans="1:5" ht="12.75">
      <c r="A48" s="36" t="s">
        <v>51</v>
      </c>
      <c r="E48" s="37" t="s">
        <v>448</v>
      </c>
    </row>
    <row r="49" spans="1:5" ht="318.75">
      <c r="A49" t="s">
        <v>52</v>
      </c>
      <c r="E49" s="35" t="s">
        <v>258</v>
      </c>
    </row>
    <row r="50" spans="1:16" ht="12.75">
      <c r="A50" s="25" t="s">
        <v>44</v>
      </c>
      <c s="29" t="s">
        <v>90</v>
      </c>
      <c s="29" t="s">
        <v>449</v>
      </c>
      <c s="25" t="s">
        <v>46</v>
      </c>
      <c s="30" t="s">
        <v>450</v>
      </c>
      <c s="31" t="s">
        <v>108</v>
      </c>
      <c s="32">
        <v>15.4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51">
      <c r="A51" s="34" t="s">
        <v>49</v>
      </c>
      <c r="E51" s="35" t="s">
        <v>451</v>
      </c>
    </row>
    <row r="52" spans="1:5" ht="12.75">
      <c r="A52" s="36" t="s">
        <v>51</v>
      </c>
      <c r="E52" s="37" t="s">
        <v>452</v>
      </c>
    </row>
    <row r="53" spans="1:5" ht="267.75">
      <c r="A53" t="s">
        <v>52</v>
      </c>
      <c r="E53" s="35" t="s">
        <v>453</v>
      </c>
    </row>
    <row r="54" spans="1:16" ht="12.75">
      <c r="A54" s="25" t="s">
        <v>44</v>
      </c>
      <c s="29" t="s">
        <v>148</v>
      </c>
      <c s="29" t="s">
        <v>139</v>
      </c>
      <c s="25" t="s">
        <v>46</v>
      </c>
      <c s="30" t="s">
        <v>140</v>
      </c>
      <c s="31" t="s">
        <v>108</v>
      </c>
      <c s="32">
        <v>93.616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141</v>
      </c>
    </row>
    <row r="56" spans="1:5" ht="51">
      <c r="A56" s="36" t="s">
        <v>51</v>
      </c>
      <c r="E56" s="37" t="s">
        <v>454</v>
      </c>
    </row>
    <row r="57" spans="1:5" ht="191.25">
      <c r="A57" t="s">
        <v>52</v>
      </c>
      <c r="E57" s="35" t="s">
        <v>143</v>
      </c>
    </row>
    <row r="58" spans="1:16" ht="12.75">
      <c r="A58" s="25" t="s">
        <v>44</v>
      </c>
      <c s="29" t="s">
        <v>154</v>
      </c>
      <c s="29" t="s">
        <v>144</v>
      </c>
      <c s="25" t="s">
        <v>46</v>
      </c>
      <c s="30" t="s">
        <v>145</v>
      </c>
      <c s="31" t="s">
        <v>108</v>
      </c>
      <c s="32">
        <v>87.8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25.5">
      <c r="A59" s="34" t="s">
        <v>49</v>
      </c>
      <c r="E59" s="35" t="s">
        <v>455</v>
      </c>
    </row>
    <row r="60" spans="1:5" ht="12.75">
      <c r="A60" s="36" t="s">
        <v>51</v>
      </c>
      <c r="E60" s="37" t="s">
        <v>456</v>
      </c>
    </row>
    <row r="61" spans="1:5" ht="280.5">
      <c r="A61" t="s">
        <v>52</v>
      </c>
      <c r="E61" s="35" t="s">
        <v>147</v>
      </c>
    </row>
    <row r="62" spans="1:16" ht="12.75">
      <c r="A62" s="25" t="s">
        <v>44</v>
      </c>
      <c s="29" t="s">
        <v>161</v>
      </c>
      <c s="29" t="s">
        <v>149</v>
      </c>
      <c s="25" t="s">
        <v>46</v>
      </c>
      <c s="30" t="s">
        <v>150</v>
      </c>
      <c s="31" t="s">
        <v>108</v>
      </c>
      <c s="32">
        <v>2.775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457</v>
      </c>
    </row>
    <row r="64" spans="1:5" ht="12.75">
      <c r="A64" s="36" t="s">
        <v>51</v>
      </c>
      <c r="E64" s="37" t="s">
        <v>458</v>
      </c>
    </row>
    <row r="65" spans="1:5" ht="242.25">
      <c r="A65" t="s">
        <v>52</v>
      </c>
      <c r="E65" s="35" t="s">
        <v>153</v>
      </c>
    </row>
    <row r="66" spans="1:16" ht="12.75">
      <c r="A66" s="25" t="s">
        <v>44</v>
      </c>
      <c s="29" t="s">
        <v>319</v>
      </c>
      <c s="29" t="s">
        <v>272</v>
      </c>
      <c s="25" t="s">
        <v>46</v>
      </c>
      <c s="30" t="s">
        <v>273</v>
      </c>
      <c s="31" t="s">
        <v>108</v>
      </c>
      <c s="32">
        <v>4.672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38.25">
      <c r="A67" s="34" t="s">
        <v>49</v>
      </c>
      <c r="E67" s="35" t="s">
        <v>459</v>
      </c>
    </row>
    <row r="68" spans="1:5" ht="12.75">
      <c r="A68" s="36" t="s">
        <v>51</v>
      </c>
      <c r="E68" s="37" t="s">
        <v>448</v>
      </c>
    </row>
    <row r="69" spans="1:5" ht="255">
      <c r="A69" t="s">
        <v>52</v>
      </c>
      <c r="E69" s="35" t="s">
        <v>276</v>
      </c>
    </row>
    <row r="70" spans="1:16" ht="12.75">
      <c r="A70" s="25" t="s">
        <v>44</v>
      </c>
      <c s="29" t="s">
        <v>266</v>
      </c>
      <c s="29" t="s">
        <v>460</v>
      </c>
      <c s="25" t="s">
        <v>46</v>
      </c>
      <c s="30" t="s">
        <v>461</v>
      </c>
      <c s="31" t="s">
        <v>108</v>
      </c>
      <c s="32">
        <v>2.5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25.5">
      <c r="A71" s="34" t="s">
        <v>49</v>
      </c>
      <c r="E71" s="35" t="s">
        <v>462</v>
      </c>
    </row>
    <row r="72" spans="1:5" ht="12.75">
      <c r="A72" s="36" t="s">
        <v>51</v>
      </c>
      <c r="E72" s="37" t="s">
        <v>463</v>
      </c>
    </row>
    <row r="73" spans="1:5" ht="293.25">
      <c r="A73" t="s">
        <v>52</v>
      </c>
      <c r="E73" s="35" t="s">
        <v>464</v>
      </c>
    </row>
    <row r="74" spans="1:16" ht="12.75">
      <c r="A74" s="25" t="s">
        <v>44</v>
      </c>
      <c s="29" t="s">
        <v>180</v>
      </c>
      <c s="29" t="s">
        <v>155</v>
      </c>
      <c s="25" t="s">
        <v>46</v>
      </c>
      <c s="30" t="s">
        <v>156</v>
      </c>
      <c s="31" t="s">
        <v>131</v>
      </c>
      <c s="32">
        <v>77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12.75">
      <c r="A75" s="34" t="s">
        <v>49</v>
      </c>
      <c r="E75" s="35" t="s">
        <v>46</v>
      </c>
    </row>
    <row r="76" spans="1:5" ht="12.75">
      <c r="A76" s="36" t="s">
        <v>51</v>
      </c>
      <c r="E76" s="37" t="s">
        <v>465</v>
      </c>
    </row>
    <row r="77" spans="1:5" ht="25.5">
      <c r="A77" t="s">
        <v>52</v>
      </c>
      <c r="E77" s="35" t="s">
        <v>159</v>
      </c>
    </row>
    <row r="78" spans="1:16" ht="12.75">
      <c r="A78" s="25" t="s">
        <v>44</v>
      </c>
      <c s="29" t="s">
        <v>186</v>
      </c>
      <c s="29" t="s">
        <v>389</v>
      </c>
      <c s="25" t="s">
        <v>46</v>
      </c>
      <c s="30" t="s">
        <v>390</v>
      </c>
      <c s="31" t="s">
        <v>131</v>
      </c>
      <c s="32">
        <v>80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12.75">
      <c r="A79" s="34" t="s">
        <v>49</v>
      </c>
      <c r="E79" s="35" t="s">
        <v>391</v>
      </c>
    </row>
    <row r="80" spans="1:5" ht="12.75">
      <c r="A80" s="36" t="s">
        <v>51</v>
      </c>
      <c r="E80" s="37" t="s">
        <v>466</v>
      </c>
    </row>
    <row r="81" spans="1:5" ht="12.75">
      <c r="A81" t="s">
        <v>52</v>
      </c>
      <c r="E81" s="35" t="s">
        <v>392</v>
      </c>
    </row>
    <row r="82" spans="1:18" ht="12.75" customHeight="1">
      <c r="A82" s="6" t="s">
        <v>42</v>
      </c>
      <c s="6"/>
      <c s="40" t="s">
        <v>22</v>
      </c>
      <c s="6"/>
      <c s="27" t="s">
        <v>160</v>
      </c>
      <c s="6"/>
      <c s="6"/>
      <c s="6"/>
      <c s="41">
        <f>0+Q82</f>
      </c>
      <c r="O82">
        <f>0+R82</f>
      </c>
      <c r="Q82">
        <f>0+I83+I87</f>
      </c>
      <c>
        <f>0+O83+O87</f>
      </c>
    </row>
    <row r="83" spans="1:16" ht="12.75">
      <c r="A83" s="25" t="s">
        <v>44</v>
      </c>
      <c s="29" t="s">
        <v>191</v>
      </c>
      <c s="29" t="s">
        <v>393</v>
      </c>
      <c s="25" t="s">
        <v>46</v>
      </c>
      <c s="30" t="s">
        <v>394</v>
      </c>
      <c s="31" t="s">
        <v>108</v>
      </c>
      <c s="32">
        <v>2.04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395</v>
      </c>
    </row>
    <row r="85" spans="1:5" ht="12.75">
      <c r="A85" s="36" t="s">
        <v>51</v>
      </c>
      <c r="E85" s="37" t="s">
        <v>467</v>
      </c>
    </row>
    <row r="86" spans="1:5" ht="369.75">
      <c r="A86" t="s">
        <v>52</v>
      </c>
      <c r="E86" s="35" t="s">
        <v>397</v>
      </c>
    </row>
    <row r="87" spans="1:16" ht="12.75">
      <c r="A87" s="25" t="s">
        <v>44</v>
      </c>
      <c s="29" t="s">
        <v>196</v>
      </c>
      <c s="29" t="s">
        <v>468</v>
      </c>
      <c s="25" t="s">
        <v>46</v>
      </c>
      <c s="30" t="s">
        <v>469</v>
      </c>
      <c s="31" t="s">
        <v>131</v>
      </c>
      <c s="32">
        <v>189.28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12.75">
      <c r="A88" s="34" t="s">
        <v>49</v>
      </c>
      <c r="E88" s="35" t="s">
        <v>470</v>
      </c>
    </row>
    <row r="89" spans="1:5" ht="38.25">
      <c r="A89" s="36" t="s">
        <v>51</v>
      </c>
      <c r="E89" s="37" t="s">
        <v>471</v>
      </c>
    </row>
    <row r="90" spans="1:5" ht="102">
      <c r="A90" t="s">
        <v>52</v>
      </c>
      <c r="E90" s="35" t="s">
        <v>472</v>
      </c>
    </row>
    <row r="91" spans="1:18" ht="12.75" customHeight="1">
      <c r="A91" s="6" t="s">
        <v>42</v>
      </c>
      <c s="6"/>
      <c s="40" t="s">
        <v>32</v>
      </c>
      <c s="6"/>
      <c s="27" t="s">
        <v>288</v>
      </c>
      <c s="6"/>
      <c s="6"/>
      <c s="6"/>
      <c s="41">
        <f>0+Q91</f>
      </c>
      <c r="O91">
        <f>0+R91</f>
      </c>
      <c r="Q91">
        <f>0+I92+I96+I100+I104</f>
      </c>
      <c>
        <f>0+O92+O96+O100+O104</f>
      </c>
    </row>
    <row r="92" spans="1:16" ht="12.75">
      <c r="A92" s="25" t="s">
        <v>44</v>
      </c>
      <c s="29" t="s">
        <v>201</v>
      </c>
      <c s="29" t="s">
        <v>404</v>
      </c>
      <c s="25" t="s">
        <v>46</v>
      </c>
      <c s="30" t="s">
        <v>405</v>
      </c>
      <c s="31" t="s">
        <v>108</v>
      </c>
      <c s="32">
        <v>4.22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473</v>
      </c>
    </row>
    <row r="94" spans="1:5" ht="12.75">
      <c r="A94" s="36" t="s">
        <v>51</v>
      </c>
      <c r="E94" s="37" t="s">
        <v>474</v>
      </c>
    </row>
    <row r="95" spans="1:5" ht="369.75">
      <c r="A95" t="s">
        <v>52</v>
      </c>
      <c r="E95" s="35" t="s">
        <v>293</v>
      </c>
    </row>
    <row r="96" spans="1:16" ht="12.75">
      <c r="A96" s="25" t="s">
        <v>44</v>
      </c>
      <c s="29" t="s">
        <v>207</v>
      </c>
      <c s="29" t="s">
        <v>289</v>
      </c>
      <c s="25" t="s">
        <v>46</v>
      </c>
      <c s="30" t="s">
        <v>290</v>
      </c>
      <c s="31" t="s">
        <v>108</v>
      </c>
      <c s="32">
        <v>3.72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475</v>
      </c>
    </row>
    <row r="98" spans="1:5" ht="12.75">
      <c r="A98" s="36" t="s">
        <v>51</v>
      </c>
      <c r="E98" s="37" t="s">
        <v>476</v>
      </c>
    </row>
    <row r="99" spans="1:5" ht="369.75">
      <c r="A99" t="s">
        <v>52</v>
      </c>
      <c r="E99" s="35" t="s">
        <v>293</v>
      </c>
    </row>
    <row r="100" spans="1:16" ht="12.75">
      <c r="A100" s="25" t="s">
        <v>44</v>
      </c>
      <c s="29" t="s">
        <v>212</v>
      </c>
      <c s="29" t="s">
        <v>477</v>
      </c>
      <c s="25" t="s">
        <v>46</v>
      </c>
      <c s="30" t="s">
        <v>478</v>
      </c>
      <c s="31" t="s">
        <v>108</v>
      </c>
      <c s="32">
        <v>4.964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479</v>
      </c>
    </row>
    <row r="102" spans="1:5" ht="12.75">
      <c r="A102" s="36" t="s">
        <v>51</v>
      </c>
      <c r="E102" s="37" t="s">
        <v>480</v>
      </c>
    </row>
    <row r="103" spans="1:5" ht="38.25">
      <c r="A103" t="s">
        <v>52</v>
      </c>
      <c r="E103" s="35" t="s">
        <v>481</v>
      </c>
    </row>
    <row r="104" spans="1:16" ht="12.75">
      <c r="A104" s="25" t="s">
        <v>44</v>
      </c>
      <c s="29" t="s">
        <v>217</v>
      </c>
      <c s="29" t="s">
        <v>298</v>
      </c>
      <c s="25" t="s">
        <v>46</v>
      </c>
      <c s="30" t="s">
        <v>299</v>
      </c>
      <c s="31" t="s">
        <v>108</v>
      </c>
      <c s="32">
        <v>4.22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38.25">
      <c r="A105" s="34" t="s">
        <v>49</v>
      </c>
      <c r="E105" s="35" t="s">
        <v>482</v>
      </c>
    </row>
    <row r="106" spans="1:5" ht="12.75">
      <c r="A106" s="36" t="s">
        <v>51</v>
      </c>
      <c r="E106" s="37" t="s">
        <v>474</v>
      </c>
    </row>
    <row r="107" spans="1:5" ht="102">
      <c r="A107" t="s">
        <v>52</v>
      </c>
      <c r="E107" s="35" t="s">
        <v>301</v>
      </c>
    </row>
    <row r="108" spans="1:18" ht="12.75" customHeight="1">
      <c r="A108" s="6" t="s">
        <v>42</v>
      </c>
      <c s="6"/>
      <c s="40" t="s">
        <v>34</v>
      </c>
      <c s="6"/>
      <c s="27" t="s">
        <v>167</v>
      </c>
      <c s="6"/>
      <c s="6"/>
      <c s="6"/>
      <c s="41">
        <f>0+Q108</f>
      </c>
      <c r="O108">
        <f>0+R108</f>
      </c>
      <c r="Q108">
        <f>0+I109</f>
      </c>
      <c>
        <f>0+O109</f>
      </c>
    </row>
    <row r="109" spans="1:16" ht="12.75">
      <c r="A109" s="25" t="s">
        <v>44</v>
      </c>
      <c s="29" t="s">
        <v>325</v>
      </c>
      <c s="29" t="s">
        <v>175</v>
      </c>
      <c s="25" t="s">
        <v>46</v>
      </c>
      <c s="30" t="s">
        <v>176</v>
      </c>
      <c s="31" t="s">
        <v>108</v>
      </c>
      <c s="32">
        <v>15.4</v>
      </c>
      <c s="33">
        <v>0</v>
      </c>
      <c s="33">
        <f>ROUND(ROUND(H109,2)*ROUND(G109,3),2)</f>
      </c>
      <c r="O109">
        <f>(I109*21)/100</f>
      </c>
      <c t="s">
        <v>22</v>
      </c>
    </row>
    <row r="110" spans="1:5" ht="12.75">
      <c r="A110" s="34" t="s">
        <v>49</v>
      </c>
      <c r="E110" s="35" t="s">
        <v>483</v>
      </c>
    </row>
    <row r="111" spans="1:5" ht="12.75">
      <c r="A111" s="36" t="s">
        <v>51</v>
      </c>
      <c r="E111" s="37" t="s">
        <v>484</v>
      </c>
    </row>
    <row r="112" spans="1:5" ht="76.5">
      <c r="A112" t="s">
        <v>52</v>
      </c>
      <c r="E112" s="35" t="s">
        <v>179</v>
      </c>
    </row>
    <row r="113" spans="1:18" ht="12.75" customHeight="1">
      <c r="A113" s="6" t="s">
        <v>42</v>
      </c>
      <c s="6"/>
      <c s="40" t="s">
        <v>78</v>
      </c>
      <c s="6"/>
      <c s="27" t="s">
        <v>332</v>
      </c>
      <c s="6"/>
      <c s="6"/>
      <c s="6"/>
      <c s="41">
        <f>0+Q113</f>
      </c>
      <c r="O113">
        <f>0+R113</f>
      </c>
      <c r="Q113">
        <f>0+I114</f>
      </c>
      <c>
        <f>0+O114</f>
      </c>
    </row>
    <row r="114" spans="1:16" ht="12.75">
      <c r="A114" s="25" t="s">
        <v>44</v>
      </c>
      <c s="29" t="s">
        <v>168</v>
      </c>
      <c s="29" t="s">
        <v>411</v>
      </c>
      <c s="25" t="s">
        <v>46</v>
      </c>
      <c s="30" t="s">
        <v>412</v>
      </c>
      <c s="31" t="s">
        <v>83</v>
      </c>
      <c s="32">
        <v>1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38.25">
      <c r="A115" s="34" t="s">
        <v>49</v>
      </c>
      <c r="E115" s="35" t="s">
        <v>485</v>
      </c>
    </row>
    <row r="116" spans="1:5" ht="12.75">
      <c r="A116" s="36" t="s">
        <v>51</v>
      </c>
      <c r="E116" s="37" t="s">
        <v>419</v>
      </c>
    </row>
    <row r="117" spans="1:5" ht="12.75">
      <c r="A117" t="s">
        <v>52</v>
      </c>
      <c r="E117" s="35" t="s">
        <v>415</v>
      </c>
    </row>
    <row r="118" spans="1:18" ht="12.75" customHeight="1">
      <c r="A118" s="6" t="s">
        <v>42</v>
      </c>
      <c s="6"/>
      <c s="40" t="s">
        <v>39</v>
      </c>
      <c s="6"/>
      <c s="27" t="s">
        <v>223</v>
      </c>
      <c s="6"/>
      <c s="6"/>
      <c s="6"/>
      <c s="41">
        <f>0+Q118</f>
      </c>
      <c r="O118">
        <f>0+R118</f>
      </c>
      <c r="Q118">
        <f>0+I119+I123+I127+I131+I135</f>
      </c>
      <c>
        <f>0+O119+O123+O127+O131+O135</f>
      </c>
    </row>
    <row r="119" spans="1:16" ht="12.75">
      <c r="A119" s="25" t="s">
        <v>44</v>
      </c>
      <c s="29" t="s">
        <v>174</v>
      </c>
      <c s="29" t="s">
        <v>486</v>
      </c>
      <c s="25" t="s">
        <v>46</v>
      </c>
      <c s="30" t="s">
        <v>487</v>
      </c>
      <c s="31" t="s">
        <v>136</v>
      </c>
      <c s="32">
        <v>11.1</v>
      </c>
      <c s="33">
        <v>0</v>
      </c>
      <c s="33">
        <f>ROUND(ROUND(H119,2)*ROUND(G119,3),2)</f>
      </c>
      <c r="O119">
        <f>(I119*21)/100</f>
      </c>
      <c t="s">
        <v>22</v>
      </c>
    </row>
    <row r="120" spans="1:5" ht="38.25">
      <c r="A120" s="34" t="s">
        <v>49</v>
      </c>
      <c r="E120" s="35" t="s">
        <v>488</v>
      </c>
    </row>
    <row r="121" spans="1:5" ht="12.75">
      <c r="A121" s="36" t="s">
        <v>51</v>
      </c>
      <c r="E121" s="37" t="s">
        <v>489</v>
      </c>
    </row>
    <row r="122" spans="1:5" ht="63.75">
      <c r="A122" t="s">
        <v>52</v>
      </c>
      <c r="E122" s="35" t="s">
        <v>490</v>
      </c>
    </row>
    <row r="123" spans="1:16" ht="12.75">
      <c r="A123" s="25" t="s">
        <v>44</v>
      </c>
      <c s="29" t="s">
        <v>309</v>
      </c>
      <c s="29" t="s">
        <v>491</v>
      </c>
      <c s="25" t="s">
        <v>46</v>
      </c>
      <c s="30" t="s">
        <v>492</v>
      </c>
      <c s="31" t="s">
        <v>83</v>
      </c>
      <c s="32">
        <v>2</v>
      </c>
      <c s="33">
        <v>0</v>
      </c>
      <c s="33">
        <f>ROUND(ROUND(H123,2)*ROUND(G123,3),2)</f>
      </c>
      <c r="O123">
        <f>(I123*21)/100</f>
      </c>
      <c t="s">
        <v>22</v>
      </c>
    </row>
    <row r="124" spans="1:5" ht="76.5">
      <c r="A124" s="34" t="s">
        <v>49</v>
      </c>
      <c r="E124" s="35" t="s">
        <v>493</v>
      </c>
    </row>
    <row r="125" spans="1:5" ht="12.75">
      <c r="A125" s="36" t="s">
        <v>51</v>
      </c>
      <c r="E125" s="37" t="s">
        <v>414</v>
      </c>
    </row>
    <row r="126" spans="1:5" ht="409.5">
      <c r="A126" t="s">
        <v>52</v>
      </c>
      <c r="E126" s="35" t="s">
        <v>494</v>
      </c>
    </row>
    <row r="127" spans="1:16" ht="12.75">
      <c r="A127" s="25" t="s">
        <v>44</v>
      </c>
      <c s="29" t="s">
        <v>311</v>
      </c>
      <c s="29" t="s">
        <v>495</v>
      </c>
      <c s="25" t="s">
        <v>46</v>
      </c>
      <c s="30" t="s">
        <v>496</v>
      </c>
      <c s="31" t="s">
        <v>136</v>
      </c>
      <c s="32">
        <v>12.35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51">
      <c r="A128" s="34" t="s">
        <v>49</v>
      </c>
      <c r="E128" s="35" t="s">
        <v>497</v>
      </c>
    </row>
    <row r="129" spans="1:5" ht="12.75">
      <c r="A129" s="36" t="s">
        <v>51</v>
      </c>
      <c r="E129" s="37" t="s">
        <v>46</v>
      </c>
    </row>
    <row r="130" spans="1:5" ht="63.75">
      <c r="A130" t="s">
        <v>52</v>
      </c>
      <c r="E130" s="35" t="s">
        <v>498</v>
      </c>
    </row>
    <row r="131" spans="1:16" ht="12.75">
      <c r="A131" s="25" t="s">
        <v>44</v>
      </c>
      <c s="29" t="s">
        <v>313</v>
      </c>
      <c s="29" t="s">
        <v>499</v>
      </c>
      <c s="25" t="s">
        <v>46</v>
      </c>
      <c s="30" t="s">
        <v>500</v>
      </c>
      <c s="31" t="s">
        <v>108</v>
      </c>
      <c s="32">
        <v>31.28</v>
      </c>
      <c s="33">
        <v>0</v>
      </c>
      <c s="33">
        <f>ROUND(ROUND(H131,2)*ROUND(G131,3),2)</f>
      </c>
      <c r="O131">
        <f>(I131*21)/100</f>
      </c>
      <c t="s">
        <v>22</v>
      </c>
    </row>
    <row r="132" spans="1:5" ht="51">
      <c r="A132" s="34" t="s">
        <v>49</v>
      </c>
      <c r="E132" s="35" t="s">
        <v>501</v>
      </c>
    </row>
    <row r="133" spans="1:5" ht="38.25">
      <c r="A133" s="36" t="s">
        <v>51</v>
      </c>
      <c r="E133" s="37" t="s">
        <v>502</v>
      </c>
    </row>
    <row r="134" spans="1:5" ht="114.75">
      <c r="A134" t="s">
        <v>52</v>
      </c>
      <c r="E134" s="35" t="s">
        <v>425</v>
      </c>
    </row>
    <row r="135" spans="1:16" ht="12.75">
      <c r="A135" s="25" t="s">
        <v>44</v>
      </c>
      <c s="29" t="s">
        <v>316</v>
      </c>
      <c s="29" t="s">
        <v>503</v>
      </c>
      <c s="25" t="s">
        <v>46</v>
      </c>
      <c s="30" t="s">
        <v>504</v>
      </c>
      <c s="31" t="s">
        <v>136</v>
      </c>
      <c s="32">
        <v>11.5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25.5">
      <c r="A136" s="34" t="s">
        <v>49</v>
      </c>
      <c r="E136" s="35" t="s">
        <v>505</v>
      </c>
    </row>
    <row r="137" spans="1:5" ht="12.75">
      <c r="A137" s="36" t="s">
        <v>51</v>
      </c>
      <c r="E137" s="37" t="s">
        <v>46</v>
      </c>
    </row>
    <row r="138" spans="1:5" ht="127.5">
      <c r="A138" t="s">
        <v>52</v>
      </c>
      <c r="E138" s="35" t="s">
        <v>506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0+O8+O17+O66+O71+O76+O81+O86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507</v>
      </c>
      <c s="38">
        <f>0+I8+I17+I66+I71+I76+I81+I86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507</v>
      </c>
      <c s="6"/>
      <c s="18" t="s">
        <v>508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96</v>
      </c>
      <c s="25" t="s">
        <v>46</v>
      </c>
      <c s="30" t="s">
        <v>97</v>
      </c>
      <c s="31" t="s">
        <v>98</v>
      </c>
      <c s="32">
        <v>9.24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99</v>
      </c>
    </row>
    <row r="11" spans="1:5" ht="25.5">
      <c r="A11" s="36" t="s">
        <v>51</v>
      </c>
      <c r="E11" s="37" t="s">
        <v>509</v>
      </c>
    </row>
    <row r="12" spans="1:5" ht="25.5">
      <c r="A12" t="s">
        <v>52</v>
      </c>
      <c r="E12" s="35" t="s">
        <v>101</v>
      </c>
    </row>
    <row r="13" spans="1:16" ht="12.75">
      <c r="A13" s="25" t="s">
        <v>44</v>
      </c>
      <c s="29" t="s">
        <v>22</v>
      </c>
      <c s="29" t="s">
        <v>102</v>
      </c>
      <c s="25" t="s">
        <v>46</v>
      </c>
      <c s="30" t="s">
        <v>103</v>
      </c>
      <c s="31" t="s">
        <v>98</v>
      </c>
      <c s="32">
        <v>43.792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63.75">
      <c r="A15" s="36" t="s">
        <v>51</v>
      </c>
      <c r="E15" s="37" t="s">
        <v>510</v>
      </c>
    </row>
    <row r="16" spans="1:5" ht="25.5">
      <c r="A16" t="s">
        <v>52</v>
      </c>
      <c r="E16" s="35" t="s">
        <v>101</v>
      </c>
    </row>
    <row r="17" spans="1:18" ht="12.75" customHeight="1">
      <c r="A17" s="6" t="s">
        <v>42</v>
      </c>
      <c s="6"/>
      <c s="40" t="s">
        <v>28</v>
      </c>
      <c s="6"/>
      <c s="27" t="s">
        <v>105</v>
      </c>
      <c s="6"/>
      <c s="6"/>
      <c s="6"/>
      <c s="41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25.5">
      <c r="A18" s="25" t="s">
        <v>44</v>
      </c>
      <c s="29" t="s">
        <v>21</v>
      </c>
      <c s="29" t="s">
        <v>437</v>
      </c>
      <c s="25" t="s">
        <v>46</v>
      </c>
      <c s="30" t="s">
        <v>438</v>
      </c>
      <c s="31" t="s">
        <v>108</v>
      </c>
      <c s="32">
        <v>2.5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439</v>
      </c>
    </row>
    <row r="20" spans="1:5" ht="12.75">
      <c r="A20" s="36" t="s">
        <v>51</v>
      </c>
      <c r="E20" s="37" t="s">
        <v>511</v>
      </c>
    </row>
    <row r="21" spans="1:5" ht="63.75">
      <c r="A21" t="s">
        <v>52</v>
      </c>
      <c r="E21" s="35" t="s">
        <v>111</v>
      </c>
    </row>
    <row r="22" spans="1:16" ht="25.5">
      <c r="A22" s="25" t="s">
        <v>44</v>
      </c>
      <c s="29" t="s">
        <v>32</v>
      </c>
      <c s="29" t="s">
        <v>106</v>
      </c>
      <c s="25" t="s">
        <v>46</v>
      </c>
      <c s="30" t="s">
        <v>107</v>
      </c>
      <c s="31" t="s">
        <v>108</v>
      </c>
      <c s="32">
        <v>4.2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441</v>
      </c>
    </row>
    <row r="24" spans="1:5" ht="12.75">
      <c r="A24" s="36" t="s">
        <v>51</v>
      </c>
      <c r="E24" s="37" t="s">
        <v>512</v>
      </c>
    </row>
    <row r="25" spans="1:5" ht="63.75">
      <c r="A25" t="s">
        <v>52</v>
      </c>
      <c r="E25" s="35" t="s">
        <v>111</v>
      </c>
    </row>
    <row r="26" spans="1:16" ht="12.75">
      <c r="A26" s="25" t="s">
        <v>44</v>
      </c>
      <c s="29" t="s">
        <v>34</v>
      </c>
      <c s="29" t="s">
        <v>241</v>
      </c>
      <c s="25" t="s">
        <v>46</v>
      </c>
      <c s="30" t="s">
        <v>242</v>
      </c>
      <c s="31" t="s">
        <v>108</v>
      </c>
      <c s="32">
        <v>2.5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439</v>
      </c>
    </row>
    <row r="28" spans="1:5" ht="12.75">
      <c r="A28" s="36" t="s">
        <v>51</v>
      </c>
      <c r="E28" s="37" t="s">
        <v>511</v>
      </c>
    </row>
    <row r="29" spans="1:5" ht="63.75">
      <c r="A29" t="s">
        <v>52</v>
      </c>
      <c r="E29" s="35" t="s">
        <v>111</v>
      </c>
    </row>
    <row r="30" spans="1:16" ht="12.75">
      <c r="A30" s="25" t="s">
        <v>44</v>
      </c>
      <c s="29" t="s">
        <v>36</v>
      </c>
      <c s="29" t="s">
        <v>120</v>
      </c>
      <c s="25" t="s">
        <v>46</v>
      </c>
      <c s="30" t="s">
        <v>121</v>
      </c>
      <c s="31" t="s">
        <v>108</v>
      </c>
      <c s="32">
        <v>2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38.25">
      <c r="A31" s="34" t="s">
        <v>49</v>
      </c>
      <c r="E31" s="35" t="s">
        <v>513</v>
      </c>
    </row>
    <row r="32" spans="1:5" ht="12.75">
      <c r="A32" s="36" t="s">
        <v>51</v>
      </c>
      <c r="E32" s="37" t="s">
        <v>514</v>
      </c>
    </row>
    <row r="33" spans="1:5" ht="369.75">
      <c r="A33" t="s">
        <v>52</v>
      </c>
      <c r="E33" s="35" t="s">
        <v>124</v>
      </c>
    </row>
    <row r="34" spans="1:16" ht="12.75">
      <c r="A34" s="25" t="s">
        <v>44</v>
      </c>
      <c s="29" t="s">
        <v>72</v>
      </c>
      <c s="29" t="s">
        <v>125</v>
      </c>
      <c s="25" t="s">
        <v>46</v>
      </c>
      <c s="30" t="s">
        <v>126</v>
      </c>
      <c s="31" t="s">
        <v>108</v>
      </c>
      <c s="32">
        <v>17.528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38.25">
      <c r="A35" s="34" t="s">
        <v>49</v>
      </c>
      <c r="E35" s="35" t="s">
        <v>445</v>
      </c>
    </row>
    <row r="36" spans="1:5" ht="12.75">
      <c r="A36" s="36" t="s">
        <v>51</v>
      </c>
      <c r="E36" s="37" t="s">
        <v>515</v>
      </c>
    </row>
    <row r="37" spans="1:5" ht="369.75">
      <c r="A37" t="s">
        <v>52</v>
      </c>
      <c r="E37" s="35" t="s">
        <v>124</v>
      </c>
    </row>
    <row r="38" spans="1:16" ht="12.75">
      <c r="A38" s="25" t="s">
        <v>44</v>
      </c>
      <c s="29" t="s">
        <v>78</v>
      </c>
      <c s="29" t="s">
        <v>259</v>
      </c>
      <c s="25" t="s">
        <v>46</v>
      </c>
      <c s="30" t="s">
        <v>260</v>
      </c>
      <c s="31" t="s">
        <v>108</v>
      </c>
      <c s="32">
        <v>2.368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51">
      <c r="A39" s="34" t="s">
        <v>49</v>
      </c>
      <c r="E39" s="35" t="s">
        <v>516</v>
      </c>
    </row>
    <row r="40" spans="1:5" ht="12.75">
      <c r="A40" s="36" t="s">
        <v>51</v>
      </c>
      <c r="E40" s="37" t="s">
        <v>517</v>
      </c>
    </row>
    <row r="41" spans="1:5" ht="318.75">
      <c r="A41" t="s">
        <v>52</v>
      </c>
      <c r="E41" s="35" t="s">
        <v>258</v>
      </c>
    </row>
    <row r="42" spans="1:16" ht="12.75">
      <c r="A42" s="25" t="s">
        <v>44</v>
      </c>
      <c s="29" t="s">
        <v>39</v>
      </c>
      <c s="29" t="s">
        <v>449</v>
      </c>
      <c s="25" t="s">
        <v>46</v>
      </c>
      <c s="30" t="s">
        <v>450</v>
      </c>
      <c s="31" t="s">
        <v>108</v>
      </c>
      <c s="32">
        <v>5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51">
      <c r="A43" s="34" t="s">
        <v>49</v>
      </c>
      <c r="E43" s="35" t="s">
        <v>451</v>
      </c>
    </row>
    <row r="44" spans="1:5" ht="12.75">
      <c r="A44" s="36" t="s">
        <v>51</v>
      </c>
      <c r="E44" s="37" t="s">
        <v>518</v>
      </c>
    </row>
    <row r="45" spans="1:5" ht="267.75">
      <c r="A45" t="s">
        <v>52</v>
      </c>
      <c r="E45" s="35" t="s">
        <v>453</v>
      </c>
    </row>
    <row r="46" spans="1:16" ht="12.75">
      <c r="A46" s="25" t="s">
        <v>44</v>
      </c>
      <c s="29" t="s">
        <v>41</v>
      </c>
      <c s="29" t="s">
        <v>139</v>
      </c>
      <c s="25" t="s">
        <v>46</v>
      </c>
      <c s="30" t="s">
        <v>140</v>
      </c>
      <c s="31" t="s">
        <v>108</v>
      </c>
      <c s="32">
        <v>21.896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141</v>
      </c>
    </row>
    <row r="48" spans="1:5" ht="51">
      <c r="A48" s="36" t="s">
        <v>51</v>
      </c>
      <c r="E48" s="37" t="s">
        <v>519</v>
      </c>
    </row>
    <row r="49" spans="1:5" ht="191.25">
      <c r="A49" t="s">
        <v>52</v>
      </c>
      <c r="E49" s="35" t="s">
        <v>143</v>
      </c>
    </row>
    <row r="50" spans="1:16" ht="12.75">
      <c r="A50" s="25" t="s">
        <v>44</v>
      </c>
      <c s="29" t="s">
        <v>90</v>
      </c>
      <c s="29" t="s">
        <v>144</v>
      </c>
      <c s="25" t="s">
        <v>46</v>
      </c>
      <c s="30" t="s">
        <v>145</v>
      </c>
      <c s="31" t="s">
        <v>108</v>
      </c>
      <c s="32">
        <v>15.012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25.5">
      <c r="A51" s="34" t="s">
        <v>49</v>
      </c>
      <c r="E51" s="35" t="s">
        <v>455</v>
      </c>
    </row>
    <row r="52" spans="1:5" ht="12.75">
      <c r="A52" s="36" t="s">
        <v>51</v>
      </c>
      <c r="E52" s="37" t="s">
        <v>520</v>
      </c>
    </row>
    <row r="53" spans="1:5" ht="280.5">
      <c r="A53" t="s">
        <v>52</v>
      </c>
      <c r="E53" s="35" t="s">
        <v>147</v>
      </c>
    </row>
    <row r="54" spans="1:16" ht="12.75">
      <c r="A54" s="25" t="s">
        <v>44</v>
      </c>
      <c s="29" t="s">
        <v>148</v>
      </c>
      <c s="29" t="s">
        <v>149</v>
      </c>
      <c s="25" t="s">
        <v>46</v>
      </c>
      <c s="30" t="s">
        <v>150</v>
      </c>
      <c s="31" t="s">
        <v>108</v>
      </c>
      <c s="32">
        <v>2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457</v>
      </c>
    </row>
    <row r="56" spans="1:5" ht="12.75">
      <c r="A56" s="36" t="s">
        <v>51</v>
      </c>
      <c r="E56" s="37" t="s">
        <v>521</v>
      </c>
    </row>
    <row r="57" spans="1:5" ht="242.25">
      <c r="A57" t="s">
        <v>52</v>
      </c>
      <c r="E57" s="35" t="s">
        <v>153</v>
      </c>
    </row>
    <row r="58" spans="1:16" ht="12.75">
      <c r="A58" s="25" t="s">
        <v>44</v>
      </c>
      <c s="29" t="s">
        <v>207</v>
      </c>
      <c s="29" t="s">
        <v>272</v>
      </c>
      <c s="25" t="s">
        <v>46</v>
      </c>
      <c s="30" t="s">
        <v>273</v>
      </c>
      <c s="31" t="s">
        <v>108</v>
      </c>
      <c s="32">
        <v>2.368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38.25">
      <c r="A59" s="34" t="s">
        <v>49</v>
      </c>
      <c r="E59" s="35" t="s">
        <v>459</v>
      </c>
    </row>
    <row r="60" spans="1:5" ht="12.75">
      <c r="A60" s="36" t="s">
        <v>51</v>
      </c>
      <c r="E60" s="37" t="s">
        <v>517</v>
      </c>
    </row>
    <row r="61" spans="1:5" ht="255">
      <c r="A61" t="s">
        <v>52</v>
      </c>
      <c r="E61" s="35" t="s">
        <v>276</v>
      </c>
    </row>
    <row r="62" spans="1:16" ht="12.75">
      <c r="A62" s="25" t="s">
        <v>44</v>
      </c>
      <c s="29" t="s">
        <v>161</v>
      </c>
      <c s="29" t="s">
        <v>155</v>
      </c>
      <c s="25" t="s">
        <v>46</v>
      </c>
      <c s="30" t="s">
        <v>156</v>
      </c>
      <c s="31" t="s">
        <v>131</v>
      </c>
      <c s="32">
        <v>21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46</v>
      </c>
    </row>
    <row r="64" spans="1:5" ht="12.75">
      <c r="A64" s="36" t="s">
        <v>51</v>
      </c>
      <c r="E64" s="37" t="s">
        <v>522</v>
      </c>
    </row>
    <row r="65" spans="1:5" ht="25.5">
      <c r="A65" t="s">
        <v>52</v>
      </c>
      <c r="E65" s="35" t="s">
        <v>159</v>
      </c>
    </row>
    <row r="66" spans="1:18" ht="12.75" customHeight="1">
      <c r="A66" s="6" t="s">
        <v>42</v>
      </c>
      <c s="6"/>
      <c s="40" t="s">
        <v>22</v>
      </c>
      <c s="6"/>
      <c s="27" t="s">
        <v>160</v>
      </c>
      <c s="6"/>
      <c s="6"/>
      <c s="6"/>
      <c s="41">
        <f>0+Q66</f>
      </c>
      <c r="O66">
        <f>0+R66</f>
      </c>
      <c r="Q66">
        <f>0+I67</f>
      </c>
      <c>
        <f>0+O67</f>
      </c>
    </row>
    <row r="67" spans="1:16" ht="12.75">
      <c r="A67" s="25" t="s">
        <v>44</v>
      </c>
      <c s="29" t="s">
        <v>264</v>
      </c>
      <c s="29" t="s">
        <v>468</v>
      </c>
      <c s="25" t="s">
        <v>46</v>
      </c>
      <c s="30" t="s">
        <v>469</v>
      </c>
      <c s="31" t="s">
        <v>131</v>
      </c>
      <c s="32">
        <v>25.16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470</v>
      </c>
    </row>
    <row r="69" spans="1:5" ht="12.75">
      <c r="A69" s="36" t="s">
        <v>51</v>
      </c>
      <c r="E69" s="37" t="s">
        <v>523</v>
      </c>
    </row>
    <row r="70" spans="1:5" ht="102">
      <c r="A70" t="s">
        <v>52</v>
      </c>
      <c r="E70" s="35" t="s">
        <v>472</v>
      </c>
    </row>
    <row r="71" spans="1:18" ht="12.75" customHeight="1">
      <c r="A71" s="6" t="s">
        <v>42</v>
      </c>
      <c s="6"/>
      <c s="40" t="s">
        <v>32</v>
      </c>
      <c s="6"/>
      <c s="27" t="s">
        <v>288</v>
      </c>
      <c s="6"/>
      <c s="6"/>
      <c s="6"/>
      <c s="41">
        <f>0+Q71</f>
      </c>
      <c r="O71">
        <f>0+R71</f>
      </c>
      <c r="Q71">
        <f>0+I72</f>
      </c>
      <c>
        <f>0+O72</f>
      </c>
    </row>
    <row r="72" spans="1:16" ht="12.75">
      <c r="A72" s="25" t="s">
        <v>44</v>
      </c>
      <c s="29" t="s">
        <v>266</v>
      </c>
      <c s="29" t="s">
        <v>477</v>
      </c>
      <c s="25" t="s">
        <v>46</v>
      </c>
      <c s="30" t="s">
        <v>478</v>
      </c>
      <c s="31" t="s">
        <v>108</v>
      </c>
      <c s="32">
        <v>2.516</v>
      </c>
      <c s="33">
        <v>0</v>
      </c>
      <c s="33">
        <f>ROUND(ROUND(H72,2)*ROUND(G72,3),2)</f>
      </c>
      <c r="O72">
        <f>(I72*21)/100</f>
      </c>
      <c t="s">
        <v>22</v>
      </c>
    </row>
    <row r="73" spans="1:5" ht="12.75">
      <c r="A73" s="34" t="s">
        <v>49</v>
      </c>
      <c r="E73" s="35" t="s">
        <v>479</v>
      </c>
    </row>
    <row r="74" spans="1:5" ht="12.75">
      <c r="A74" s="36" t="s">
        <v>51</v>
      </c>
      <c r="E74" s="37" t="s">
        <v>524</v>
      </c>
    </row>
    <row r="75" spans="1:5" ht="38.25">
      <c r="A75" t="s">
        <v>52</v>
      </c>
      <c r="E75" s="35" t="s">
        <v>481</v>
      </c>
    </row>
    <row r="76" spans="1:18" ht="12.75" customHeight="1">
      <c r="A76" s="6" t="s">
        <v>42</v>
      </c>
      <c s="6"/>
      <c s="40" t="s">
        <v>34</v>
      </c>
      <c s="6"/>
      <c s="27" t="s">
        <v>167</v>
      </c>
      <c s="6"/>
      <c s="6"/>
      <c s="6"/>
      <c s="41">
        <f>0+Q76</f>
      </c>
      <c r="O76">
        <f>0+R76</f>
      </c>
      <c r="Q76">
        <f>0+I77</f>
      </c>
      <c>
        <f>0+O77</f>
      </c>
    </row>
    <row r="77" spans="1:16" ht="12.75">
      <c r="A77" s="25" t="s">
        <v>44</v>
      </c>
      <c s="29" t="s">
        <v>201</v>
      </c>
      <c s="29" t="s">
        <v>175</v>
      </c>
      <c s="25" t="s">
        <v>46</v>
      </c>
      <c s="30" t="s">
        <v>176</v>
      </c>
      <c s="31" t="s">
        <v>108</v>
      </c>
      <c s="32">
        <v>4.2</v>
      </c>
      <c s="33">
        <v>0</v>
      </c>
      <c s="33">
        <f>ROUND(ROUND(H77,2)*ROUND(G77,3),2)</f>
      </c>
      <c r="O77">
        <f>(I77*21)/100</f>
      </c>
      <c t="s">
        <v>22</v>
      </c>
    </row>
    <row r="78" spans="1:5" ht="12.75">
      <c r="A78" s="34" t="s">
        <v>49</v>
      </c>
      <c r="E78" s="35" t="s">
        <v>483</v>
      </c>
    </row>
    <row r="79" spans="1:5" ht="12.75">
      <c r="A79" s="36" t="s">
        <v>51</v>
      </c>
      <c r="E79" s="37" t="s">
        <v>525</v>
      </c>
    </row>
    <row r="80" spans="1:5" ht="76.5">
      <c r="A80" t="s">
        <v>52</v>
      </c>
      <c r="E80" s="35" t="s">
        <v>179</v>
      </c>
    </row>
    <row r="81" spans="1:18" ht="12.75" customHeight="1">
      <c r="A81" s="6" t="s">
        <v>42</v>
      </c>
      <c s="6"/>
      <c s="40" t="s">
        <v>78</v>
      </c>
      <c s="6"/>
      <c s="27" t="s">
        <v>332</v>
      </c>
      <c s="6"/>
      <c s="6"/>
      <c s="6"/>
      <c s="41">
        <f>0+Q81</f>
      </c>
      <c r="O81">
        <f>0+R81</f>
      </c>
      <c r="Q81">
        <f>0+I82</f>
      </c>
      <c>
        <f>0+O82</f>
      </c>
    </row>
    <row r="82" spans="1:16" ht="12.75">
      <c r="A82" s="25" t="s">
        <v>44</v>
      </c>
      <c s="29" t="s">
        <v>186</v>
      </c>
      <c s="29" t="s">
        <v>351</v>
      </c>
      <c s="25" t="s">
        <v>46</v>
      </c>
      <c s="30" t="s">
        <v>352</v>
      </c>
      <c s="31" t="s">
        <v>108</v>
      </c>
      <c s="32">
        <v>0.188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526</v>
      </c>
    </row>
    <row r="84" spans="1:5" ht="12.75">
      <c r="A84" s="36" t="s">
        <v>51</v>
      </c>
      <c r="E84" s="37" t="s">
        <v>527</v>
      </c>
    </row>
    <row r="85" spans="1:5" ht="369.75">
      <c r="A85" t="s">
        <v>52</v>
      </c>
      <c r="E85" s="35" t="s">
        <v>293</v>
      </c>
    </row>
    <row r="86" spans="1:18" ht="12.75" customHeight="1">
      <c r="A86" s="6" t="s">
        <v>42</v>
      </c>
      <c s="6"/>
      <c s="40" t="s">
        <v>39</v>
      </c>
      <c s="6"/>
      <c s="27" t="s">
        <v>223</v>
      </c>
      <c s="6"/>
      <c s="6"/>
      <c s="6"/>
      <c s="41">
        <f>0+Q86</f>
      </c>
      <c r="O86">
        <f>0+R86</f>
      </c>
      <c r="Q86">
        <f>0+I87+I91</f>
      </c>
      <c>
        <f>0+O87+O91</f>
      </c>
    </row>
    <row r="87" spans="1:16" ht="12.75">
      <c r="A87" s="25" t="s">
        <v>44</v>
      </c>
      <c s="29" t="s">
        <v>191</v>
      </c>
      <c s="29" t="s">
        <v>528</v>
      </c>
      <c s="25" t="s">
        <v>46</v>
      </c>
      <c s="30" t="s">
        <v>529</v>
      </c>
      <c s="31" t="s">
        <v>136</v>
      </c>
      <c s="32">
        <v>3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12.75">
      <c r="A88" s="34" t="s">
        <v>49</v>
      </c>
      <c r="E88" s="35" t="s">
        <v>46</v>
      </c>
    </row>
    <row r="89" spans="1:5" ht="12.75">
      <c r="A89" s="36" t="s">
        <v>51</v>
      </c>
      <c r="E89" s="37" t="s">
        <v>46</v>
      </c>
    </row>
    <row r="90" spans="1:5" ht="63.75">
      <c r="A90" t="s">
        <v>52</v>
      </c>
      <c r="E90" s="35" t="s">
        <v>498</v>
      </c>
    </row>
    <row r="91" spans="1:16" ht="12.75">
      <c r="A91" s="25" t="s">
        <v>44</v>
      </c>
      <c s="29" t="s">
        <v>196</v>
      </c>
      <c s="29" t="s">
        <v>530</v>
      </c>
      <c s="25" t="s">
        <v>46</v>
      </c>
      <c s="30" t="s">
        <v>531</v>
      </c>
      <c s="31" t="s">
        <v>136</v>
      </c>
      <c s="32">
        <v>3</v>
      </c>
      <c s="33">
        <v>0</v>
      </c>
      <c s="33">
        <f>ROUND(ROUND(H91,2)*ROUND(G91,3),2)</f>
      </c>
      <c r="O91">
        <f>(I91*21)/100</f>
      </c>
      <c t="s">
        <v>22</v>
      </c>
    </row>
    <row r="92" spans="1:5" ht="25.5">
      <c r="A92" s="34" t="s">
        <v>49</v>
      </c>
      <c r="E92" s="35" t="s">
        <v>532</v>
      </c>
    </row>
    <row r="93" spans="1:5" ht="12.75">
      <c r="A93" s="36" t="s">
        <v>51</v>
      </c>
      <c r="E93" s="37" t="s">
        <v>46</v>
      </c>
    </row>
    <row r="94" spans="1:5" ht="127.5">
      <c r="A94" t="s">
        <v>52</v>
      </c>
      <c r="E94" s="35" t="s">
        <v>506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533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533</v>
      </c>
      <c s="6"/>
      <c s="18" t="s">
        <v>534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39</v>
      </c>
      <c s="19"/>
      <c s="27" t="s">
        <v>223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44</v>
      </c>
      <c s="29" t="s">
        <v>28</v>
      </c>
      <c s="29" t="s">
        <v>535</v>
      </c>
      <c s="25" t="s">
        <v>46</v>
      </c>
      <c s="30" t="s">
        <v>536</v>
      </c>
      <c s="31" t="s">
        <v>83</v>
      </c>
      <c s="32">
        <v>82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537</v>
      </c>
    </row>
    <row r="11" spans="1:5" ht="38.25">
      <c r="A11" s="36" t="s">
        <v>51</v>
      </c>
      <c r="E11" s="37" t="s">
        <v>538</v>
      </c>
    </row>
    <row r="12" spans="1:5" ht="51">
      <c r="A12" t="s">
        <v>52</v>
      </c>
      <c r="E12" s="35" t="s">
        <v>539</v>
      </c>
    </row>
    <row r="13" spans="1:16" ht="12.75">
      <c r="A13" s="25" t="s">
        <v>44</v>
      </c>
      <c s="29" t="s">
        <v>22</v>
      </c>
      <c s="29" t="s">
        <v>540</v>
      </c>
      <c s="25" t="s">
        <v>46</v>
      </c>
      <c s="30" t="s">
        <v>541</v>
      </c>
      <c s="31" t="s">
        <v>83</v>
      </c>
      <c s="32">
        <v>80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25.5">
      <c r="A14" s="34" t="s">
        <v>49</v>
      </c>
      <c r="E14" s="35" t="s">
        <v>542</v>
      </c>
    </row>
    <row r="15" spans="1:5" ht="12.75">
      <c r="A15" s="36" t="s">
        <v>51</v>
      </c>
      <c r="E15" s="37" t="s">
        <v>46</v>
      </c>
    </row>
    <row r="16" spans="1:5" ht="25.5">
      <c r="A16" t="s">
        <v>52</v>
      </c>
      <c r="E16" s="35" t="s">
        <v>543</v>
      </c>
    </row>
    <row r="17" spans="1:16" ht="25.5">
      <c r="A17" s="25" t="s">
        <v>44</v>
      </c>
      <c s="29" t="s">
        <v>21</v>
      </c>
      <c s="29" t="s">
        <v>544</v>
      </c>
      <c s="25" t="s">
        <v>46</v>
      </c>
      <c s="30" t="s">
        <v>545</v>
      </c>
      <c s="31" t="s">
        <v>83</v>
      </c>
      <c s="32">
        <v>13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25.5">
      <c r="A18" s="34" t="s">
        <v>49</v>
      </c>
      <c r="E18" s="35" t="s">
        <v>546</v>
      </c>
    </row>
    <row r="19" spans="1:5" ht="12.75">
      <c r="A19" s="36" t="s">
        <v>51</v>
      </c>
      <c r="E19" s="37" t="s">
        <v>547</v>
      </c>
    </row>
    <row r="20" spans="1:5" ht="25.5">
      <c r="A20" t="s">
        <v>52</v>
      </c>
      <c r="E20" s="35" t="s">
        <v>548</v>
      </c>
    </row>
    <row r="21" spans="1:16" ht="12.75">
      <c r="A21" s="25" t="s">
        <v>44</v>
      </c>
      <c s="29" t="s">
        <v>32</v>
      </c>
      <c s="29" t="s">
        <v>549</v>
      </c>
      <c s="25" t="s">
        <v>46</v>
      </c>
      <c s="30" t="s">
        <v>550</v>
      </c>
      <c s="31" t="s">
        <v>83</v>
      </c>
      <c s="32">
        <v>15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38.25">
      <c r="A22" s="34" t="s">
        <v>49</v>
      </c>
      <c r="E22" s="35" t="s">
        <v>551</v>
      </c>
    </row>
    <row r="23" spans="1:5" ht="12.75">
      <c r="A23" s="36" t="s">
        <v>51</v>
      </c>
      <c r="E23" s="37" t="s">
        <v>552</v>
      </c>
    </row>
    <row r="24" spans="1:5" ht="25.5">
      <c r="A24" t="s">
        <v>52</v>
      </c>
      <c r="E24" s="35" t="s">
        <v>553</v>
      </c>
    </row>
    <row r="25" spans="1:16" ht="25.5">
      <c r="A25" s="25" t="s">
        <v>44</v>
      </c>
      <c s="29" t="s">
        <v>34</v>
      </c>
      <c s="29" t="s">
        <v>554</v>
      </c>
      <c s="25" t="s">
        <v>46</v>
      </c>
      <c s="30" t="s">
        <v>555</v>
      </c>
      <c s="31" t="s">
        <v>83</v>
      </c>
      <c s="32">
        <v>9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12.75">
      <c r="A27" s="36" t="s">
        <v>51</v>
      </c>
      <c r="E27" s="37" t="s">
        <v>556</v>
      </c>
    </row>
    <row r="28" spans="1:5" ht="25.5">
      <c r="A28" t="s">
        <v>52</v>
      </c>
      <c r="E28" s="35" t="s">
        <v>557</v>
      </c>
    </row>
    <row r="29" spans="1:16" ht="12.75">
      <c r="A29" s="25" t="s">
        <v>44</v>
      </c>
      <c s="29" t="s">
        <v>36</v>
      </c>
      <c s="29" t="s">
        <v>558</v>
      </c>
      <c s="25" t="s">
        <v>46</v>
      </c>
      <c s="30" t="s">
        <v>559</v>
      </c>
      <c s="31" t="s">
        <v>83</v>
      </c>
      <c s="32">
        <v>12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38.25">
      <c r="A30" s="34" t="s">
        <v>49</v>
      </c>
      <c r="E30" s="35" t="s">
        <v>560</v>
      </c>
    </row>
    <row r="31" spans="1:5" ht="12.75">
      <c r="A31" s="36" t="s">
        <v>51</v>
      </c>
      <c r="E31" s="37" t="s">
        <v>561</v>
      </c>
    </row>
    <row r="32" spans="1:5" ht="25.5">
      <c r="A32" t="s">
        <v>52</v>
      </c>
      <c r="E32" s="35" t="s">
        <v>553</v>
      </c>
    </row>
    <row r="33" spans="1:16" ht="25.5">
      <c r="A33" s="25" t="s">
        <v>44</v>
      </c>
      <c s="29" t="s">
        <v>72</v>
      </c>
      <c s="29" t="s">
        <v>562</v>
      </c>
      <c s="25" t="s">
        <v>46</v>
      </c>
      <c s="30" t="s">
        <v>563</v>
      </c>
      <c s="31" t="s">
        <v>131</v>
      </c>
      <c s="32">
        <v>802.158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49</v>
      </c>
      <c r="E34" s="35" t="s">
        <v>564</v>
      </c>
    </row>
    <row r="35" spans="1:5" ht="229.5">
      <c r="A35" s="36" t="s">
        <v>51</v>
      </c>
      <c r="E35" s="37" t="s">
        <v>565</v>
      </c>
    </row>
    <row r="36" spans="1:5" ht="38.25">
      <c r="A36" t="s">
        <v>52</v>
      </c>
      <c r="E36" s="35" t="s">
        <v>566</v>
      </c>
    </row>
    <row r="37" spans="1:16" ht="25.5">
      <c r="A37" s="25" t="s">
        <v>44</v>
      </c>
      <c s="29" t="s">
        <v>78</v>
      </c>
      <c s="29" t="s">
        <v>567</v>
      </c>
      <c s="25" t="s">
        <v>46</v>
      </c>
      <c s="30" t="s">
        <v>568</v>
      </c>
      <c s="31" t="s">
        <v>131</v>
      </c>
      <c s="32">
        <v>326.325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569</v>
      </c>
    </row>
    <row r="39" spans="1:5" ht="127.5">
      <c r="A39" s="36" t="s">
        <v>51</v>
      </c>
      <c r="E39" s="37" t="s">
        <v>570</v>
      </c>
    </row>
    <row r="40" spans="1:5" ht="38.25">
      <c r="A40" t="s">
        <v>52</v>
      </c>
      <c r="E40" s="35" t="s">
        <v>566</v>
      </c>
    </row>
    <row r="41" spans="1:16" ht="12.75">
      <c r="A41" s="25" t="s">
        <v>44</v>
      </c>
      <c s="29" t="s">
        <v>39</v>
      </c>
      <c s="29" t="s">
        <v>571</v>
      </c>
      <c s="25" t="s">
        <v>46</v>
      </c>
      <c s="30" t="s">
        <v>572</v>
      </c>
      <c s="31" t="s">
        <v>131</v>
      </c>
      <c s="32">
        <v>475.833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573</v>
      </c>
    </row>
    <row r="43" spans="1:5" ht="89.25">
      <c r="A43" s="36" t="s">
        <v>51</v>
      </c>
      <c r="E43" s="37" t="s">
        <v>574</v>
      </c>
    </row>
    <row r="44" spans="1:5" ht="38.25">
      <c r="A44" t="s">
        <v>52</v>
      </c>
      <c r="E44" s="35" t="s">
        <v>566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575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575</v>
      </c>
      <c s="6"/>
      <c s="18" t="s">
        <v>576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577</v>
      </c>
      <c s="25" t="s">
        <v>46</v>
      </c>
      <c s="30" t="s">
        <v>578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25.5">
      <c r="A10" s="34" t="s">
        <v>49</v>
      </c>
      <c r="E10" s="35" t="s">
        <v>579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59</v>
      </c>
    </row>
    <row r="13" spans="1:16" ht="12.75">
      <c r="A13" s="25" t="s">
        <v>44</v>
      </c>
      <c s="29" t="s">
        <v>22</v>
      </c>
      <c s="29" t="s">
        <v>580</v>
      </c>
      <c s="25" t="s">
        <v>46</v>
      </c>
      <c s="30" t="s">
        <v>581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38.25">
      <c r="A14" s="34" t="s">
        <v>49</v>
      </c>
      <c r="E14" s="35" t="s">
        <v>582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